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9975" firstSheet="1" activeTab="1"/>
  </bookViews>
  <sheets>
    <sheet name="ORÇAMENTO (ESTIMADO) " sheetId="3" state="hidden" r:id="rId1"/>
    <sheet name="ORÇAMENTO  (PROJETO)" sheetId="7" r:id="rId2"/>
    <sheet name="CRONOGRAMA" sheetId="9" r:id="rId3"/>
    <sheet name="RESUMO " sheetId="8" r:id="rId4"/>
    <sheet name="TRANSPORTE MATERIAL BETUMINOSO" sheetId="11" r:id="rId5"/>
    <sheet name="QUANTITATIVOS" sheetId="4" state="hidden" r:id="rId6"/>
    <sheet name="Nota Serviço" sheetId="5" state="hidden" r:id="rId7"/>
    <sheet name="Volume" sheetId="6" state="hidden" r:id="rId8"/>
    <sheet name="COMPOSIÇÕES" sheetId="13" r:id="rId9"/>
    <sheet name="ESCAVAÇÃO" sheetId="14" r:id="rId10"/>
    <sheet name="BDI" sheetId="1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OUT98" localSheetId="9" hidden="1">{#N/A,#N/A,TRUE,"Serviços"}</definedName>
    <definedName name="________________OUT98" hidden="1">{#N/A,#N/A,TRUE,"Serviços"}</definedName>
    <definedName name="_______________OUT98" localSheetId="9" hidden="1">{#N/A,#N/A,TRUE,"Serviços"}</definedName>
    <definedName name="_______________OUT98" hidden="1">{#N/A,#N/A,TRUE,"Serviços"}</definedName>
    <definedName name="______________OUT98" localSheetId="9" hidden="1">{#N/A,#N/A,TRUE,"Serviços"}</definedName>
    <definedName name="______________OUT98" hidden="1">{#N/A,#N/A,TRUE,"Serviços"}</definedName>
    <definedName name="_____________OUT98" localSheetId="9" hidden="1">{#N/A,#N/A,TRUE,"Serviços"}</definedName>
    <definedName name="_____________OUT98" localSheetId="4" hidden="1">{#N/A,#N/A,TRUE,"Serviços"}</definedName>
    <definedName name="_____________OUT98" hidden="1">{#N/A,#N/A,TRUE,"Serviços"}</definedName>
    <definedName name="____________OUT98" localSheetId="9" hidden="1">{#N/A,#N/A,TRUE,"Serviços"}</definedName>
    <definedName name="____________OUT98" localSheetId="4" hidden="1">{#N/A,#N/A,TRUE,"Serviços"}</definedName>
    <definedName name="____________OUT98" hidden="1">{#N/A,#N/A,TRUE,"Serviços"}</definedName>
    <definedName name="___________OUT98" localSheetId="9" hidden="1">{#N/A,#N/A,TRUE,"Serviços"}</definedName>
    <definedName name="___________OUT98" localSheetId="4" hidden="1">{#N/A,#N/A,TRUE,"Serviços"}</definedName>
    <definedName name="___________OUT98" hidden="1">{#N/A,#N/A,TRUE,"Serviços"}</definedName>
    <definedName name="__________OUT98" localSheetId="9" hidden="1">{#N/A,#N/A,TRUE,"Serviços"}</definedName>
    <definedName name="__________OUT98" localSheetId="4" hidden="1">{#N/A,#N/A,TRUE,"Serviços"}</definedName>
    <definedName name="__________OUT98" hidden="1">{#N/A,#N/A,TRUE,"Serviços"}</definedName>
    <definedName name="_________OUT98" localSheetId="9" hidden="1">{#N/A,#N/A,TRUE,"Serviços"}</definedName>
    <definedName name="_________OUT98" localSheetId="4" hidden="1">{#N/A,#N/A,TRUE,"Serviços"}</definedName>
    <definedName name="_________OUT98" hidden="1">{#N/A,#N/A,TRUE,"Serviços"}</definedName>
    <definedName name="________OUT98" localSheetId="9" hidden="1">{#N/A,#N/A,TRUE,"Serviços"}</definedName>
    <definedName name="________OUT98" localSheetId="4" hidden="1">{#N/A,#N/A,TRUE,"Serviços"}</definedName>
    <definedName name="________OUT98" hidden="1">{#N/A,#N/A,TRUE,"Serviços"}</definedName>
    <definedName name="_______OUT98" localSheetId="9" hidden="1">{#N/A,#N/A,TRUE,"Serviços"}</definedName>
    <definedName name="_______OUT98" localSheetId="4" hidden="1">{#N/A,#N/A,TRUE,"Serviços"}</definedName>
    <definedName name="_______OUT98" hidden="1">{#N/A,#N/A,TRUE,"Serviços"}</definedName>
    <definedName name="______OUT98" localSheetId="9" hidden="1">{#N/A,#N/A,TRUE,"Serviços"}</definedName>
    <definedName name="______OUT98" localSheetId="4" hidden="1">{#N/A,#N/A,TRUE,"Serviços"}</definedName>
    <definedName name="______OUT98" hidden="1">{#N/A,#N/A,TRUE,"Serviços"}</definedName>
    <definedName name="_____OUT98" localSheetId="9" hidden="1">{#N/A,#N/A,TRUE,"Serviços"}</definedName>
    <definedName name="_____OUT98" localSheetId="4" hidden="1">{#N/A,#N/A,TRUE,"Serviços"}</definedName>
    <definedName name="_____OUT98" hidden="1">{#N/A,#N/A,TRUE,"Serviços"}</definedName>
    <definedName name="____OUT98" localSheetId="9" hidden="1">{#N/A,#N/A,TRUE,"Serviços"}</definedName>
    <definedName name="____OUT98" localSheetId="4" hidden="1">{#N/A,#N/A,TRUE,"Serviços"}</definedName>
    <definedName name="____OUT98" hidden="1">{#N/A,#N/A,TRUE,"Serviços"}</definedName>
    <definedName name="___OUT98" localSheetId="9" hidden="1">{#N/A,#N/A,TRUE,"Serviços"}</definedName>
    <definedName name="___OUT98" hidden="1">{#N/A,#N/A,TRUE,"Serviços"}</definedName>
    <definedName name="__OUT98" localSheetId="9" hidden="1">{#N/A,#N/A,TRUE,"Serviços"}</definedName>
    <definedName name="__OUT98" localSheetId="4" hidden="1">{#N/A,#N/A,TRUE,"Serviços"}</definedName>
    <definedName name="__OUT98" hidden="1">{#N/A,#N/A,TRUE,"Serviços"}</definedName>
    <definedName name="_bdi2">#REF!</definedName>
    <definedName name="_cab1">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LAG2">[1]SERVIÇOS!$G$26</definedName>
    <definedName name="_Order1" hidden="1">255</definedName>
    <definedName name="_Order2" hidden="1">255</definedName>
    <definedName name="_OUT98" localSheetId="9" hidden="1">{#N/A,#N/A,TRUE,"Serviços"}</definedName>
    <definedName name="_OUT98" localSheetId="4" hidden="1">{#N/A,#N/A,TRUE,"Serviços"}</definedName>
    <definedName name="_OUT98" hidden="1">{#N/A,#N/A,TRUE,"Serviços"}</definedName>
    <definedName name="_PAG1">"$#REF!.$C$16"</definedName>
    <definedName name="_PAG10">"$#REF!.$C$26"</definedName>
    <definedName name="_PAG11">"$#REF!.$C$27"</definedName>
    <definedName name="_PAG12">"$#REF!.$C$28"</definedName>
    <definedName name="_PAG13">"$#REF!.$C$21"</definedName>
    <definedName name="_PAG2">"$#REF!.$C$17"</definedName>
    <definedName name="_PAG3">"$#REF!.$C$18"</definedName>
    <definedName name="_PAG4">"$#REF!.$C$19"</definedName>
    <definedName name="_PAG5">"$#REF!.$C$20"</definedName>
    <definedName name="_PAG6">"$#REF!.$C$22"</definedName>
    <definedName name="_PAG7">"$#REF!.$C$23"</definedName>
    <definedName name="_PAG8">"$#REF!.$C$24"</definedName>
    <definedName name="_PAG9">"$#REF!.$C$25"</definedName>
    <definedName name="_RET1">#REF!</definedName>
    <definedName name="_TB10">"'file:///D:/Meus documentos/ANASTÁCIO/SERCEL/BR262990800.xls'#$TLMB.$#REF!$#REF!"</definedName>
    <definedName name="_tb97">"$#REF!.$E$71"</definedName>
    <definedName name="_tbw97">"$#REF!.$E$73"</definedName>
    <definedName name="_TCB4">"$#REF!.$I$26"</definedName>
    <definedName name="_TCC4">"$#REF!.$I$18"</definedName>
    <definedName name="_TEB4">"$#REF!.$I$16"</definedName>
    <definedName name="_TT102">'[2]Relatório-1ª med.'!#REF!</definedName>
    <definedName name="_TT107">'[2]Relatório-1ª med.'!#REF!</definedName>
    <definedName name="_TT121">'[2]Relatório-1ª med.'!#REF!</definedName>
    <definedName name="_TT123">'[2]Relatório-1ª med.'!#REF!</definedName>
    <definedName name="_TT19">'[2]Relatório-1ª med.'!#REF!</definedName>
    <definedName name="_TT20">'[2]Relatório-1ª med.'!#REF!</definedName>
    <definedName name="_TT21">'[2]Relatório-1ª med.'!#REF!</definedName>
    <definedName name="_TT22">'[2]Relatório-1ª med.'!#REF!</definedName>
    <definedName name="_TT26">'[2]Relatório-1ª med.'!#REF!</definedName>
    <definedName name="_TT27">'[2]Relatório-1ª med.'!#REF!</definedName>
    <definedName name="_TT28">'[2]Relatório-1ª med.'!#REF!</definedName>
    <definedName name="_TT30">'[2]Relatório-1ª med.'!#REF!</definedName>
    <definedName name="_TT31">'[2]Relatório-1ª med.'!#REF!</definedName>
    <definedName name="_TT32">'[2]Relatório-1ª med.'!#REF!</definedName>
    <definedName name="_TT33">'[2]Relatório-1ª med.'!#REF!</definedName>
    <definedName name="_TT34">'[2]Relatório-1ª med.'!#REF!</definedName>
    <definedName name="_TT36">'[2]Relatório-1ª med.'!#REF!</definedName>
    <definedName name="_TT37">'[2]Relatório-1ª med.'!#REF!</definedName>
    <definedName name="_TT38">'[2]Relatório-1ª med.'!#REF!</definedName>
    <definedName name="_TT39">'[2]Relatório-1ª med.'!#REF!</definedName>
    <definedName name="_TT40">'[2]Relatório-1ª med.'!#REF!</definedName>
    <definedName name="_TT5">'[2]Relatório-1ª med.'!#REF!</definedName>
    <definedName name="_TT52">'[2]Relatório-1ª med.'!#REF!</definedName>
    <definedName name="_TT53">'[2]Relatório-1ª med.'!#REF!</definedName>
    <definedName name="_TT54">'[2]Relatório-1ª med.'!#REF!</definedName>
    <definedName name="_TT55">'[2]Relatório-1ª med.'!#REF!</definedName>
    <definedName name="_TT6">'[2]Relatório-1ª med.'!#REF!</definedName>
    <definedName name="_TT60">'[2]Relatório-1ª med.'!#REF!</definedName>
    <definedName name="_TT61">'[2]Relatório-1ª med.'!#REF!</definedName>
    <definedName name="_TT69">'[2]Relatório-1ª med.'!#REF!</definedName>
    <definedName name="_TT7">'[2]Relatório-1ª med.'!#REF!</definedName>
    <definedName name="_TT70">'[2]Relatório-1ª med.'!#REF!</definedName>
    <definedName name="_TT71">'[2]Relatório-1ª med.'!#REF!</definedName>
    <definedName name="_TT74">'[2]Relatório-1ª med.'!#REF!</definedName>
    <definedName name="_TT75">'[2]Relatório-1ª med.'!#REF!</definedName>
    <definedName name="_TT76">'[2]Relatório-1ª med.'!#REF!</definedName>
    <definedName name="_TT77">'[2]Relatório-1ª med.'!#REF!</definedName>
    <definedName name="_TT78">'[2]Relatório-1ª med.'!#REF!</definedName>
    <definedName name="_TT79">'[2]Relatório-1ª med.'!#REF!</definedName>
    <definedName name="_TT94">'[2]Relatório-1ª med.'!#REF!</definedName>
    <definedName name="_TT95">'[2]Relatório-1ª med.'!#REF!</definedName>
    <definedName name="_TT97">'[2]Relatório-1ª med.'!#REF!</definedName>
    <definedName name="AND">#REF!</definedName>
    <definedName name="anscount" hidden="1">3</definedName>
    <definedName name="AQCAP20">"$#REF!.$I$15"</definedName>
    <definedName name="AQCM30">"$#REF!.$I$16"</definedName>
    <definedName name="AQRM1C">"$#REF!.$I$18"</definedName>
    <definedName name="AQRR1C">"$#REF!.$I$17"</definedName>
    <definedName name="area_base">[3]Base!$U$40</definedName>
    <definedName name="_xlnm.Print_Area" localSheetId="8">COMPOSIÇÕES!$A$1:$I$21</definedName>
    <definedName name="_xlnm.Print_Area" localSheetId="2">CRONOGRAMA!$A$1:$J$22</definedName>
    <definedName name="_xlnm.Print_Area" localSheetId="9">#REF!</definedName>
    <definedName name="_xlnm.Print_Area" localSheetId="0">'ORÇAMENTO (ESTIMADO) '!$A$1:$I$28</definedName>
    <definedName name="_xlnm.Print_Area" localSheetId="3">'RESUMO '!$A$1:$D$19</definedName>
    <definedName name="_xlnm.Print_Area" localSheetId="4">'TRANSPORTE MATERIAL BETUMINOSO'!$A$1:$N$42</definedName>
    <definedName name="_xlnm.Print_Area">#REF!</definedName>
    <definedName name="AREAL" localSheetId="4">[4]Diagrama!$G$41</definedName>
    <definedName name="AREAL">[5]Diagrama!$G$41</definedName>
    <definedName name="areal.pista" localSheetId="4">[4]Diagrama!$G$42</definedName>
    <definedName name="areal.pista">[5]Diagrama!$G$42</definedName>
    <definedName name="AREIANP" localSheetId="4">[4]Diagrama!$G$44</definedName>
    <definedName name="AREIANP">[5]Diagrama!$G$44</definedName>
    <definedName name="AREIAPAV" localSheetId="4">[4]Diagrama!$G$43</definedName>
    <definedName name="AREIAPAV">[5]Diagrama!$G$43</definedName>
    <definedName name="ASFALTO" localSheetId="9">#REF!</definedName>
    <definedName name="ASFALTO">#REF!</definedName>
    <definedName name="ATUAL">"$#REF!.$F$29"</definedName>
    <definedName name="AUTO">"$#REF!.$D$12"</definedName>
    <definedName name="base">[6]DADOS!$B$8</definedName>
    <definedName name="bb" localSheetId="4">[7]!bb</definedName>
    <definedName name="bb">[8]!bb</definedName>
    <definedName name="bdi" localSheetId="9">#REF!</definedName>
    <definedName name="bdi">#REF!</definedName>
    <definedName name="Bloco" localSheetId="9" hidden="1">#REF!</definedName>
    <definedName name="Bloco" localSheetId="4" hidden="1">#REF!</definedName>
    <definedName name="Bloco" hidden="1">#REF!</definedName>
    <definedName name="Bloco2" localSheetId="4" hidden="1">#REF!</definedName>
    <definedName name="Bloco2" hidden="1">#REF!</definedName>
    <definedName name="BR">[9]Croqui!$B$3</definedName>
    <definedName name="BRITAP2" localSheetId="4">[4]Diagrama!$G$39</definedName>
    <definedName name="BRITAP2">[5]Diagrama!$G$39</definedName>
    <definedName name="BRITAT">[10]DADOS!$B$4</definedName>
    <definedName name="BRZ">[11]ORÇAMENTO!$B$4</definedName>
    <definedName name="cab_cortes" localSheetId="9">#REF!</definedName>
    <definedName name="cab_cortes">#REF!</definedName>
    <definedName name="cab_dmt" localSheetId="9">#REF!</definedName>
    <definedName name="cab_dmt">#REF!</definedName>
    <definedName name="cab_limpeza" localSheetId="9">#REF!</definedName>
    <definedName name="cab_limpeza">#REF!</definedName>
    <definedName name="cab_pmf">#REF!</definedName>
    <definedName name="cabmeio">#REF!</definedName>
    <definedName name="CadIns" localSheetId="4" hidden="1">#REF!</definedName>
    <definedName name="CadIns" hidden="1">#REF!</definedName>
    <definedName name="CadSrv" localSheetId="4" hidden="1">#REF!</definedName>
    <definedName name="CadSrv" hidden="1">#REF!</definedName>
    <definedName name="CAIA">"'file:///D:/Meus documentos/ANASTÁCIO/SERCEL/BR262990800.xls'#$SERVIÇOS.$#REF!$#REF!"</definedName>
    <definedName name="CAMI">"$#REF!.$D$13"</definedName>
    <definedName name="CANTEIRO" localSheetId="4">[4]Diagrama!$K$31</definedName>
    <definedName name="CANTEIRO">[5]Diagrama!$K$31</definedName>
    <definedName name="CAP20W">"$#REF!.$J$14"</definedName>
    <definedName name="CAP20WA">"$#REF!.$J$13"</definedName>
    <definedName name="CAPA" localSheetId="9" hidden="1">{#N/A,#N/A,TRUE,"Serviços"}</definedName>
    <definedName name="CAPA" localSheetId="4" hidden="1">{#N/A,#N/A,TRUE,"Serviços"}</definedName>
    <definedName name="CAPA" hidden="1">{#N/A,#N/A,TRUE,"Serviços"}</definedName>
    <definedName name="capa1" localSheetId="9" hidden="1">{#N/A,#N/A,TRUE,"Serviços"}</definedName>
    <definedName name="capa1" localSheetId="4" hidden="1">{#N/A,#N/A,TRUE,"Serviços"}</definedName>
    <definedName name="capa1" hidden="1">{#N/A,#N/A,TRUE,"Serviços"}</definedName>
    <definedName name="capa2" localSheetId="9" hidden="1">{#N/A,#N/A,TRUE,"Serviços"}</definedName>
    <definedName name="capa2" localSheetId="4" hidden="1">{#N/A,#N/A,TRUE,"Serviços"}</definedName>
    <definedName name="capa2" hidden="1">{#N/A,#N/A,TRUE,"Serviços"}</definedName>
    <definedName name="CAPSEL">[1]SERVIÇOS!$G$25</definedName>
    <definedName name="CAPTOTAL">"$#REF!.$J$12"</definedName>
    <definedName name="CARRO">'[9]CALCULOS AUXILIARES'!$E$12</definedName>
    <definedName name="çç" localSheetId="4">[7]!çç</definedName>
    <definedName name="çç">[8]!çç</definedName>
    <definedName name="cch" hidden="1">#N/A</definedName>
    <definedName name="CCP">[11]SERVIÇOS!$G$59</definedName>
    <definedName name="CCPW">"$#REF!.$E$34"</definedName>
    <definedName name="CCPWA">"$#REF!.$E$33"</definedName>
    <definedName name="CD">[11]SERVIÇOS!$G$13</definedName>
    <definedName name="CD97A">"$#REF!.$H$80"</definedName>
    <definedName name="CD97AW">"$#REF!.$H$82"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DW">"$#REF!.$H$41"</definedName>
    <definedName name="CDWA">"$#REF!.$H$40"</definedName>
    <definedName name="Chave" localSheetId="4" hidden="1">#REF!</definedName>
    <definedName name="Chave" hidden="1">#REF!</definedName>
    <definedName name="Chave1" localSheetId="4" hidden="1">#REF!</definedName>
    <definedName name="Chave1" hidden="1">#REF!</definedName>
    <definedName name="CIMENTO" localSheetId="4">[4]Diagrama!$G$46</definedName>
    <definedName name="CIMENTO">[5]Diagrama!$G$46</definedName>
    <definedName name="Clas" localSheetId="4" hidden="1">MAX(LEN(#REF!))</definedName>
    <definedName name="Clas" hidden="1">MAX(LEN(#REF!))</definedName>
    <definedName name="Cliente" hidden="1">""</definedName>
    <definedName name="Cls" hidden="1">#N/A</definedName>
    <definedName name="CM">"$#REF!.$O$31"</definedName>
    <definedName name="CM30W">"$#REF!.$I$14"</definedName>
    <definedName name="CM30WA">"$#REF!.$I$13"</definedName>
    <definedName name="CMTOTAL">"$#REF!.$I$12"</definedName>
    <definedName name="CMW">"$#REF!.$O$33"</definedName>
    <definedName name="CMWA">"$#REF!.$O$32"</definedName>
    <definedName name="Cod" localSheetId="4" hidden="1">#REF!</definedName>
    <definedName name="Cod" hidden="1">#REF!</definedName>
    <definedName name="Codigo" localSheetId="4" hidden="1">#REF!</definedName>
    <definedName name="CODIGO">#REF!</definedName>
    <definedName name="Coluna" localSheetId="4" hidden="1">#REF!</definedName>
    <definedName name="Coluna" hidden="1">#REF!</definedName>
    <definedName name="Comp" localSheetId="4" hidden="1">#REF!</definedName>
    <definedName name="Comp" hidden="1">#REF!</definedName>
    <definedName name="CONFLITO">#REF!</definedName>
    <definedName name="CONTR">[11]SERVIÇOS!$I$5</definedName>
    <definedName name="correta" localSheetId="9">#REF!</definedName>
    <definedName name="correta">#REF!</definedName>
    <definedName name="CpuAux" localSheetId="9" hidden="1">#REF!</definedName>
    <definedName name="CpuAux" localSheetId="4" hidden="1">#REF!</definedName>
    <definedName name="CpuAux" hidden="1">#REF!</definedName>
    <definedName name="CPUs" localSheetId="4" hidden="1">#REF!</definedName>
    <definedName name="CPUs" hidden="1">#REF!</definedName>
    <definedName name="CRIT" localSheetId="4" hidden="1">#REF!</definedName>
    <definedName name="CRIT" hidden="1">#REF!</definedName>
    <definedName name="_xlnm.Criteria" localSheetId="4" hidden="1">#REF!</definedName>
    <definedName name="_xlnm.Criteria" hidden="1">#REF!</definedName>
    <definedName name="cronograma" localSheetId="9" hidden="1">{#N/A,#N/A,TRUE,"Plan1"}</definedName>
    <definedName name="cronograma" localSheetId="4" hidden="1">{#N/A,#N/A,TRUE,"Plan1"}</definedName>
    <definedName name="cronograma" hidden="1">{#N/A,#N/A,TRUE,"Plan1"}</definedName>
    <definedName name="cronograma1" localSheetId="9" hidden="1">{#N/A,#N/A,TRUE,"Plan1"}</definedName>
    <definedName name="cronograma1" hidden="1">{#N/A,#N/A,TRUE,"Plan1"}</definedName>
    <definedName name="Croquiiii" localSheetId="4">[7]!Croquiiii</definedName>
    <definedName name="Croquiiii">[8]!Croquiiii</definedName>
    <definedName name="cu" localSheetId="9" hidden="1">{#N/A,#N/A,TRUE,"Serviços"}</definedName>
    <definedName name="cu" hidden="1">{#N/A,#N/A,TRUE,"Serviços"}</definedName>
    <definedName name="CunEq" localSheetId="9" hidden="1">SUM(IF(#REF! =#REF!,(#REF!)*(#REF!="EQ")))</definedName>
    <definedName name="CunEq" localSheetId="4" hidden="1">SUM(IF(#REF! =#REF!,(#REF!)*(#REF!="EQ")))</definedName>
    <definedName name="CunEq" hidden="1">SUM(IF(#REF! =#REF!,(#REF!)*(#REF!="EQ")))</definedName>
    <definedName name="CunMo" localSheetId="9" hidden="1">SUM(IF(#REF! =#REF!,(#REF!)*(#REF!="MO")))</definedName>
    <definedName name="CunMo" localSheetId="4" hidden="1">SUM(IF(#REF! =#REF!,(#REF!)*(#REF!="MO")))</definedName>
    <definedName name="CunMo" hidden="1">SUM(IF(#REF! =#REF!,(#REF!)*(#REF!="MO")))</definedName>
    <definedName name="CunMp" localSheetId="9" hidden="1">SUM(IF(#REF! =#REF!,(#REF!)*(#REF!="MP")))</definedName>
    <definedName name="CunMp" localSheetId="4" hidden="1">SUM(IF(#REF! =#REF!,(#REF!)*(#REF!="MP")))</definedName>
    <definedName name="CunMp" hidden="1">SUM(IF(#REF! =#REF!,(#REF!)*(#REF!="MP")))</definedName>
    <definedName name="dadosed" localSheetId="4">[4]EXTENSO!$AG$5:$AH$40</definedName>
    <definedName name="dadosed">[5]EXTENSO!$AG$5:$AH$40</definedName>
    <definedName name="DAER1" localSheetId="9" hidden="1">{#N/A,#N/A,TRUE,"Serviços"}</definedName>
    <definedName name="DAER1" localSheetId="4" hidden="1">{#N/A,#N/A,TRUE,"Serviços"}</definedName>
    <definedName name="DAER1" hidden="1">{#N/A,#N/A,TRUE,"Serviços"}</definedName>
    <definedName name="data">#REF!</definedName>
    <definedName name="DCA">"$#REF!.$E$31"</definedName>
    <definedName name="DCAW">"$#REF!.$E$33"</definedName>
    <definedName name="densidade_cap">#REF!</definedName>
    <definedName name="DescAux" hidden="1">#N/A</definedName>
    <definedName name="DIA">"$#REF!.$H$4"</definedName>
    <definedName name="DMT" localSheetId="9">#REF!</definedName>
    <definedName name="DMT">#REF!</definedName>
    <definedName name="DMT.BET.CBA" localSheetId="4">[4]Diagrama!$G$47</definedName>
    <definedName name="DMT.BET.CBA">[5]Diagrama!$G$47</definedName>
    <definedName name="DMT_0_50" localSheetId="9">#REF!</definedName>
    <definedName name="DMT_0_50">#REF!</definedName>
    <definedName name="DMT_1000" localSheetId="9">#REF!</definedName>
    <definedName name="DMT_1000">#REF!</definedName>
    <definedName name="DMT_200" localSheetId="9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50_300">#REF!</definedName>
    <definedName name="DMT_600">#REF!</definedName>
    <definedName name="DMT_800">#REF!</definedName>
    <definedName name="DNIT1">[9]Pato!$A$1</definedName>
    <definedName name="drena" localSheetId="9">#REF!</definedName>
    <definedName name="drena">#REF!</definedName>
    <definedName name="dsfs" localSheetId="9">#REF!</definedName>
    <definedName name="dsfs">#REF!</definedName>
    <definedName name="DTMED">"$#REF!.$C$8"</definedName>
    <definedName name="EA">[11]SERVIÇOS!$G$32</definedName>
    <definedName name="ee">[12]reg_mec_fx_dm_!#REF!</definedName>
    <definedName name="EM">"$#REF!.$E$30"</definedName>
    <definedName name="EMP">[11]SERVIÇOS!$I$6</definedName>
    <definedName name="EmpAux" hidden="1">""</definedName>
    <definedName name="Empo">#REF!</definedName>
    <definedName name="Empolamento">#REF!</definedName>
    <definedName name="EMW">"$#REF!.$E$32"</definedName>
    <definedName name="EMWA">"$#REF!.$E$31"</definedName>
    <definedName name="encp">#REF!</definedName>
    <definedName name="enct">#REF!</definedName>
    <definedName name="EQ" localSheetId="4" hidden="1">#REF!</definedName>
    <definedName name="EQ" hidden="1">#REF!</definedName>
    <definedName name="EQUIP">[13]eq!$A$2:$D$42</definedName>
    <definedName name="EQUIPAMENTOS">[6]eq!$A$2:$D$42</definedName>
    <definedName name="Excel_BuiltIn_Print_Area_2">"$Quad_Quant_.$#REF!$#REF!:$#REF!$#REF!"</definedName>
    <definedName name="Excel_BuiltIn_Print_Area_7">[12]reg_mec_fx_dm_!#REF!</definedName>
    <definedName name="EXT" localSheetId="9">#REF!</definedName>
    <definedName name="EXT">#REF!</definedName>
    <definedName name="EXT.TOTAL" localSheetId="4">[4]Diagrama!$K$34</definedName>
    <definedName name="EXT.TOTAL">[5]Diagrama!$K$34</definedName>
    <definedName name="EXTENSÃO">[9]Croqui!$A$7</definedName>
    <definedName name="EXTENSÃO1">[9]Croqui!$B$7</definedName>
    <definedName name="Extenso" localSheetId="4">[7]!Extenso</definedName>
    <definedName name="Extenso">[8]!Extenso</definedName>
    <definedName name="FAT" localSheetId="9">#REF!</definedName>
    <definedName name="FAT">#REF!</definedName>
    <definedName name="FATURAS2002" localSheetId="9" hidden="1">{#N/A,#N/A,TRUE,"Serviços"}</definedName>
    <definedName name="FATURAS2002" localSheetId="4" hidden="1">{#N/A,#N/A,TRUE,"Serviços"}</definedName>
    <definedName name="FATURAS2002" hidden="1">{#N/A,#N/A,TRUE,"Serviços"}</definedName>
    <definedName name="FCT" localSheetId="9">#REF!</definedName>
    <definedName name="FCT">#REF!</definedName>
    <definedName name="FE">"'file:///D:/Meus documentos/ANASTÁCIO/SERCEL/BR262990800.xls'#$SERVIÇOS.$#REF!$#REF!"</definedName>
    <definedName name="figura1">"Figura 1"</definedName>
    <definedName name="FIM.TRECHO" localSheetId="4">[4]Diagrama!$O$31</definedName>
    <definedName name="FIM.TRECHO">[5]Diagrama!$O$31</definedName>
    <definedName name="FM">"$#REF!.$E$31"</definedName>
    <definedName name="FMW">"$#REF!.$E$33"</definedName>
    <definedName name="FMWA">"$#REF!.$E$32"</definedName>
    <definedName name="FOLHA01" localSheetId="9" hidden="1">{#N/A,#N/A,TRUE,"Serviços"}</definedName>
    <definedName name="FOLHA01" localSheetId="4" hidden="1">{#N/A,#N/A,TRUE,"Serviços"}</definedName>
    <definedName name="FOLHA01" hidden="1">{#N/A,#N/A,TRUE,"Serviços"}</definedName>
    <definedName name="folha1" localSheetId="9" hidden="1">{#N/A,#N/A,TRUE,"Serviços"}</definedName>
    <definedName name="folha1" localSheetId="4" hidden="1">{#N/A,#N/A,TRUE,"Serviços"}</definedName>
    <definedName name="folha1" hidden="1">{#N/A,#N/A,TRUE,"Serviços"}</definedName>
    <definedName name="GP">"'file:///D:/Meus documentos/ANASTÁCIO/SERCEL/BR262990800.xls'#$SERVIÇOS.$#REF!$#REF!"</definedName>
    <definedName name="gtryfj" localSheetId="9" hidden="1">{#N/A,#N/A,TRUE,"Serviços"}</definedName>
    <definedName name="gtryfj" localSheetId="4" hidden="1">{#N/A,#N/A,TRUE,"Serviços"}</definedName>
    <definedName name="gtryfj" hidden="1">{#N/A,#N/A,TRUE,"Serviços"}</definedName>
    <definedName name="Guia">"Figura 1"</definedName>
    <definedName name="IND" localSheetId="9">#REF!</definedName>
    <definedName name="IND">#REF!</definedName>
    <definedName name="INDI22" localSheetId="9">#REF!</definedName>
    <definedName name="INDI22">#REF!</definedName>
    <definedName name="inic" localSheetId="9">#REF!</definedName>
    <definedName name="inic">#REF!</definedName>
    <definedName name="INIC.TRECHO" localSheetId="4">[4]Diagrama!$E$31</definedName>
    <definedName name="INIC.TRECHO">[5]Diagrama!$E$31</definedName>
    <definedName name="Insumos" localSheetId="9" hidden="1">#REF!</definedName>
    <definedName name="Insumos" localSheetId="4" hidden="1">#REF!</definedName>
    <definedName name="Insumos" hidden="1">#REF!</definedName>
    <definedName name="Itens" localSheetId="4" hidden="1">#REF!</definedName>
    <definedName name="Itens" hidden="1">#REF!</definedName>
    <definedName name="JANEIRO2003" localSheetId="9" hidden="1">{#N/A,#N/A,TRUE,"Serviços"}</definedName>
    <definedName name="JANEIRO2003" localSheetId="4" hidden="1">{#N/A,#N/A,TRUE,"Serviços"}</definedName>
    <definedName name="JANEIRO2003" hidden="1">{#N/A,#N/A,TRUE,"Serviços"}</definedName>
    <definedName name="JAZIDA" localSheetId="4">[4]Diagrama!$I$31</definedName>
    <definedName name="JAZIDA">[5]Diagrama!$I$31</definedName>
    <definedName name="koae" localSheetId="9">#REF!</definedName>
    <definedName name="koae">#REF!</definedName>
    <definedName name="kpavi" localSheetId="9">#REF!</definedName>
    <definedName name="kpavi">#REF!</definedName>
    <definedName name="kterra" localSheetId="9">#REF!</definedName>
    <definedName name="kterra">#REF!</definedName>
    <definedName name="LASTRO" localSheetId="4">[7]!LASTRO</definedName>
    <definedName name="LASTRO">[8]!LASTRO</definedName>
    <definedName name="LDD">"'file:///D:/Meus documentos/ANASTÁCIO/SERCEL/BR262990800.xls'#$SERVIÇOS.$#REF!$#REF!"</definedName>
    <definedName name="LDI" localSheetId="9">#REF!</definedName>
    <definedName name="LDI">#REF!</definedName>
    <definedName name="llllllll" localSheetId="4">[7]!llllllll</definedName>
    <definedName name="llllllll">[8]!llllllll</definedName>
    <definedName name="Local" localSheetId="4" hidden="1">""</definedName>
    <definedName name="LOCAL">"$#REF!.$D$5"</definedName>
    <definedName name="LOTE">[9]Croqui!$I$6</definedName>
    <definedName name="LP">"$#REF!.$E$28"</definedName>
    <definedName name="LPW">"$#REF!.$E$30"</definedName>
    <definedName name="LPWA">"$#REF!.$E$29"</definedName>
    <definedName name="LS">"$#REF!.$E$27"</definedName>
    <definedName name="LSW">"$#REF!.$E$29"</definedName>
    <definedName name="LSWA">"$#REF!.$E$28"</definedName>
    <definedName name="LVC">"'file:///D:/Meus documentos/ANASTÁCIO/SERCEL/BR262990800.xls'#$SERVIÇOS.$#REF!$#REF!"</definedName>
    <definedName name="LVD">"'file:///D:/Meus documentos/ANASTÁCIO/SERCEL/BR262990800.xls'#$SERVIÇOS.$#REF!$#REF!"</definedName>
    <definedName name="MAO">[13]mo!$A$2:$C$10</definedName>
    <definedName name="MAODEOBRA">[6]mo!$A$2:$C$10</definedName>
    <definedName name="MATBET" localSheetId="9">#REF!</definedName>
    <definedName name="MATBET">#REF!</definedName>
    <definedName name="MATERIAIS">[10]mat!$A$2:$C$33</definedName>
    <definedName name="MATERIALBETUMINOSO1" localSheetId="9">#REF!</definedName>
    <definedName name="MATERIALBETUMINOSO1">#REF!</definedName>
    <definedName name="Max" localSheetId="4" hidden="1">COUNTIF(#REF!,"&lt;&gt;0")+3</definedName>
    <definedName name="Max" hidden="1">COUNTIF(#REF!,"&lt;&gt;0")+3</definedName>
    <definedName name="MBQ">[11]SERVIÇOS!$G$57</definedName>
    <definedName name="MBR">"$#REF!.$I$34"</definedName>
    <definedName name="MBUF">"$#REF!.$D$12"</definedName>
    <definedName name="MBUFW">"$#REF!.$D$14"</definedName>
    <definedName name="MBUFWA">"$#REF!.$D$13"</definedName>
    <definedName name="MBUQ">"$#REF!.$E$12"</definedName>
    <definedName name="MBUQW">"$#REF!.$E$14"</definedName>
    <definedName name="MBUQWA">"$#REF!.$E$13"</definedName>
    <definedName name="MD">[11]SERVIÇOS!$G$60</definedName>
    <definedName name="MEIO_FIO" localSheetId="9">#REF!</definedName>
    <definedName name="MEIO_FIO">#REF!</definedName>
    <definedName name="MES">"$#REF!.$C$4"</definedName>
    <definedName name="MÊS" localSheetId="9">#REF!</definedName>
    <definedName name="MÊS">#REF!</definedName>
    <definedName name="MO" localSheetId="9" hidden="1">#REF!</definedName>
    <definedName name="MO" localSheetId="4" hidden="1">#REF!</definedName>
    <definedName name="MO" hidden="1">#REF!</definedName>
    <definedName name="mo_base">[3]Base!$U$39</definedName>
    <definedName name="mo_sub_base">'[3]Sub-base'!$U$36</definedName>
    <definedName name="mod1.ext" localSheetId="4">[7]!mod1.ext</definedName>
    <definedName name="mod1.ext">[8]!mod1.ext</definedName>
    <definedName name="Modelo" localSheetId="9" hidden="1">#REF!</definedName>
    <definedName name="Modelo" localSheetId="4" hidden="1">#REF!</definedName>
    <definedName name="Modelo" hidden="1">#REF!</definedName>
    <definedName name="módulo1.Extenso" localSheetId="4">[7]!módulo1.Extenso</definedName>
    <definedName name="módulo1.Extenso">[8]!módulo1.Extenso</definedName>
    <definedName name="MP" localSheetId="9" hidden="1">#REF!</definedName>
    <definedName name="MP" localSheetId="4" hidden="1">#REF!</definedName>
    <definedName name="MP" hidden="1">#REF!</definedName>
    <definedName name="NLEq" hidden="1">4</definedName>
    <definedName name="NLMo" hidden="1">6</definedName>
    <definedName name="NLMp" hidden="1">5</definedName>
    <definedName name="NLTr" hidden="1">3</definedName>
    <definedName name="NUMED">"$#REF!.$C$3"</definedName>
    <definedName name="oac">#REF!</definedName>
    <definedName name="oae">#REF!</definedName>
    <definedName name="Obra" hidden="1">""</definedName>
    <definedName name="ocom">#REF!</definedName>
    <definedName name="OnOff" hidden="1">"ON"</definedName>
    <definedName name="ORÇAMENTO" localSheetId="9">#REF!</definedName>
    <definedName name="Orçamento">#REF!</definedName>
    <definedName name="orçamrest" localSheetId="9" hidden="1">{#N/A,#N/A,TRUE,"Serviços"}</definedName>
    <definedName name="orçamrest" localSheetId="4" hidden="1">{#N/A,#N/A,TRUE,"Serviços"}</definedName>
    <definedName name="orçamrest" hidden="1">{#N/A,#N/A,TRUE,"Serviços"}</definedName>
    <definedName name="Ordem" localSheetId="4" hidden="1">#REF!</definedName>
    <definedName name="Ordem" hidden="1">#REF!</definedName>
    <definedName name="Origem" localSheetId="4" hidden="1">#REF!</definedName>
    <definedName name="Origem" hidden="1">#REF!</definedName>
    <definedName name="PassaExtenso">[14]!PassaExtenso</definedName>
    <definedName name="PATO" localSheetId="9">#REF!</definedName>
    <definedName name="PATO">#REF!</definedName>
    <definedName name="PAVI" localSheetId="9">#REF!</definedName>
    <definedName name="PAVI">#REF!</definedName>
    <definedName name="PCAIA">"'file:///D:/Meus documentos/ANASTÁCIO/SERCEL/BR262990800.xls'#$SERVIÇOS.$#REF!$#REF!"</definedName>
    <definedName name="pedr">#REF!</definedName>
    <definedName name="PEDREIRA" localSheetId="4">[4]Diagrama!$G$31</definedName>
    <definedName name="PEDREIRA">[5]Diagrama!$G$31</definedName>
    <definedName name="PEDREIRA.PISTA">[15]Diagrama!$E$46</definedName>
    <definedName name="PEDREIRA.USINA">[15]Diagrama!$E$45</definedName>
    <definedName name="PEN">[1]SERVIÇOS!$G$59</definedName>
    <definedName name="PERÍODO">#REF!</definedName>
    <definedName name="PG">"$#REF!.$C$1"</definedName>
    <definedName name="PGP">"'file:///D:/Meus documentos/ANASTÁCIO/SERCEL/BR262990800.xls'#$SERVIÇOS.$#REF!$#REF!"</definedName>
    <definedName name="PL">"$#REF!.$F$12"</definedName>
    <definedName name="Plan1" localSheetId="4" hidden="1">#REF!</definedName>
    <definedName name="Plan1" hidden="1">#REF!</definedName>
    <definedName name="plano">#REF!</definedName>
    <definedName name="PLCD">"$#REF!.$L$39"</definedName>
    <definedName name="PLCD97">"$#REF!.$L$80"</definedName>
    <definedName name="PLDD">"'file:///D:/Meus documentos/ANASTÁCIO/SERCEL/BR262990800.xls'#$SERVIÇOS.$#REF!$#REF!"</definedName>
    <definedName name="PLIQ">"$#REF!.$C$5"</definedName>
    <definedName name="pliq1">"$#REF!.$C$6"</definedName>
    <definedName name="PLMBUQ">"$#REF!.$L$32"</definedName>
    <definedName name="PLVC">"'file:///D:/Meus documentos/ANASTÁCIO/SERCEL/BR262990800.xls'#$SERVIÇOS.$#REF!$#REF!"</definedName>
    <definedName name="PLVD">"'file:///D:/Meus documentos/ANASTÁCIO/SERCEL/BR262990800.xls'#$SERVIÇOS.$#REF!$#REF!"</definedName>
    <definedName name="PLW">"$#REF!.$F$14"</definedName>
    <definedName name="PLWA">"$#REF!.$F$13"</definedName>
    <definedName name="Ponte" localSheetId="4">[7]!Ponte</definedName>
    <definedName name="Ponte">[8]!Ponte</definedName>
    <definedName name="Posição" localSheetId="9" hidden="1">#REF!</definedName>
    <definedName name="Posição" localSheetId="4" hidden="1">#REF!</definedName>
    <definedName name="Posição" hidden="1">#REF!</definedName>
    <definedName name="Prd" hidden="1">#N/A</definedName>
    <definedName name="PrdAux" hidden="1">#N/A</definedName>
    <definedName name="PRDM">"'file:///D:/Meus documentos/ANASTÁCIO/SERCEL/BR262990800.xls'#$SERVIÇOS.$#REF!$#REF!"</definedName>
    <definedName name="Print_Area_MI" localSheetId="9">#REF!</definedName>
    <definedName name="Print_Area_MI">#REF!</definedName>
    <definedName name="PRINT_TITLES_MI" localSheetId="9">#REF!</definedName>
    <definedName name="PRINT_TITLES_MI">#REF!</definedName>
    <definedName name="PRMCC">"'file:///D:/Meus documentos/ANASTÁCIO/SERCEL/BR262990800.xls'#$SERVIÇOS.$#REF!$#REF!"</definedName>
    <definedName name="PROD_1" localSheetId="9" hidden="1">{#N/A,#N/A,TRUE,"Serviços"}</definedName>
    <definedName name="PROD_1" localSheetId="4" hidden="1">{#N/A,#N/A,TRUE,"Serviços"}</definedName>
    <definedName name="PROD_1" hidden="1">{#N/A,#N/A,TRUE,"Serviços"}</definedName>
    <definedName name="PRRMBF">"'file:///D:/Meus documentos/ANASTÁCIO/SERCEL/BR262990800.xls'#$SERVIÇOS.$#REF!$#REF!"</definedName>
    <definedName name="pte" localSheetId="4">[7]!pte</definedName>
    <definedName name="pte">[8]!pte</definedName>
    <definedName name="Pto" localSheetId="4">ROUND(#REF!*#REF!,2)</definedName>
    <definedName name="Pto">ROUND(#REF!*#REF!,2)</definedName>
    <definedName name="QD" localSheetId="4" hidden="1">#REF!</definedName>
    <definedName name="QD" hidden="1">#REF!</definedName>
    <definedName name="QQ_2" localSheetId="4">[7]!QQ_2</definedName>
    <definedName name="QQ_2">[8]!QQ_2</definedName>
    <definedName name="qq_2_" localSheetId="4">[7]!qq_2_</definedName>
    <definedName name="qq_2_">[8]!qq_2_</definedName>
    <definedName name="QTD" localSheetId="9" hidden="1">#REF!</definedName>
    <definedName name="QTD" localSheetId="4" hidden="1">#REF!</definedName>
    <definedName name="QTD" hidden="1">#REF!</definedName>
    <definedName name="QtEq" localSheetId="4" hidden="1">#REF!</definedName>
    <definedName name="QtEq" hidden="1">#REF!</definedName>
    <definedName name="QtMo" localSheetId="4" hidden="1">#REF!</definedName>
    <definedName name="QtMo" hidden="1">#REF!</definedName>
    <definedName name="QtMp" localSheetId="4" hidden="1">#REF!</definedName>
    <definedName name="QtMp" hidden="1">#REF!</definedName>
    <definedName name="QtTr" localSheetId="4" hidden="1">#REF!</definedName>
    <definedName name="QtTr" hidden="1">#REF!</definedName>
    <definedName name="QUANT_acumu">#REF!</definedName>
    <definedName name="rach" localSheetId="4">[7]!rach</definedName>
    <definedName name="rach">[8]!rach</definedName>
    <definedName name="Rachão" localSheetId="4">[7]!Rachão</definedName>
    <definedName name="Rachão">[8]!Rachão</definedName>
    <definedName name="RDM">"'file:///D:/Meus documentos/ANASTÁCIO/SERCEL/BR262990800.xls'#$SERVIÇOS.$#REF!$#REF!"</definedName>
    <definedName name="rea">#REF!</definedName>
    <definedName name="REAJ">"$#REF!.$F$16"</definedName>
    <definedName name="rec" localSheetId="4">[7]!rec</definedName>
    <definedName name="rec">[8]!rec</definedName>
    <definedName name="recc" localSheetId="4">[7]!recc</definedName>
    <definedName name="recc">[8]!recc</definedName>
    <definedName name="REG" localSheetId="9">#REF!</definedName>
    <definedName name="REG">#REF!</definedName>
    <definedName name="REGULA" localSheetId="9">#REF!</definedName>
    <definedName name="REGULA">#REF!</definedName>
    <definedName name="REL" localSheetId="9" hidden="1">{#N/A,#N/A,TRUE,"Serviços"}</definedName>
    <definedName name="REL" localSheetId="4" hidden="1">{#N/A,#N/A,TRUE,"Serviços"}</definedName>
    <definedName name="REL" hidden="1">{#N/A,#N/A,TRUE,"Serviços"}</definedName>
    <definedName name="Relat" localSheetId="4" hidden="1">#REF!</definedName>
    <definedName name="Relat" hidden="1">#REF!</definedName>
    <definedName name="RELATÓRIO_DOS_SERVIÇOS_EXECUTADOS">#REF!</definedName>
    <definedName name="res" localSheetId="4">[7]!res</definedName>
    <definedName name="res">[8]!res</definedName>
    <definedName name="resumo" localSheetId="9" hidden="1">{#N/A,#N/A,TRUE,"Plan1"}</definedName>
    <definedName name="RESUMO" localSheetId="4">[7]!RESUMO</definedName>
    <definedName name="resumo" hidden="1">{#N/A,#N/A,TRUE,"Plan1"}</definedName>
    <definedName name="resumou" localSheetId="9" hidden="1">{#N/A,#N/A,TRUE,"Plan1"}</definedName>
    <definedName name="resumou" localSheetId="4" hidden="1">{#N/A,#N/A,TRUE,"Plan1"}</definedName>
    <definedName name="resumou" hidden="1">{#N/A,#N/A,TRUE,"Plan1"}</definedName>
    <definedName name="RM">"$#REF!.$E$31"</definedName>
    <definedName name="RM1CW">"$#REF!.$G$14"</definedName>
    <definedName name="RM1CWA">"$#REF!.$G$13"</definedName>
    <definedName name="RMA">"$#REF!.$E$28"</definedName>
    <definedName name="RMAW">"$#REF!.$E$30"</definedName>
    <definedName name="RMAWA">"$#REF!.$E$29"</definedName>
    <definedName name="RMCC">"'file:///D:/Meus documentos/ANASTÁCIO/SERCEL/BR262990800.xls'#$SERVIÇOS.$#REF!$#REF!"</definedName>
    <definedName name="RMCCW">"$#REF!.$J$33"</definedName>
    <definedName name="RMCCWA">"$#REF!.$J$32"</definedName>
    <definedName name="RMTOTAL">"$#REF!.$G$12"</definedName>
    <definedName name="RMW">"$#REF!.$E$33"</definedName>
    <definedName name="RMWA">"$#REF!.$E$32"</definedName>
    <definedName name="RMZ">"'file:///D:/Meus documentos/ANASTÁCIO/SERCEL/BR262990800.xls'#$SERVIÇOS.$#REF!$#REF!"</definedName>
    <definedName name="RMZW">"$#REF!.$J$30"</definedName>
    <definedName name="RMZWA">"$#REF!.$J$29"</definedName>
    <definedName name="RODOVIA" localSheetId="9">#REF!</definedName>
    <definedName name="RODOVIA">#REF!</definedName>
    <definedName name="RP">[11]SERVIÇOS!$G$12</definedName>
    <definedName name="RPW">"$#REF!.$K$36"</definedName>
    <definedName name="RPWA">"$#REF!.$K$35"</definedName>
    <definedName name="RPZ">"'file:///D:/Meus documentos/ANASTÁCIO/SERCEL/BR262990800.xls'#$SERVIÇOS.$#REF!$#REF!"</definedName>
    <definedName name="rr" localSheetId="9" hidden="1">{#N/A,#N/A,TRUE,"Serviços"}</definedName>
    <definedName name="rr" localSheetId="4" hidden="1">{#N/A,#N/A,TRUE,"Serviços"}</definedName>
    <definedName name="rr" hidden="1">{#N/A,#N/A,TRUE,"Serviços"}</definedName>
    <definedName name="RR1CW">"$#REF!.$H$14"</definedName>
    <definedName name="RR1CWA">"$#REF!.$H$13"</definedName>
    <definedName name="rrff" localSheetId="9" hidden="1">{#N/A,#N/A,TRUE,"Serviços"}</definedName>
    <definedName name="rrff" localSheetId="4" hidden="1">{#N/A,#N/A,TRUE,"Serviços"}</definedName>
    <definedName name="rrff" hidden="1">{#N/A,#N/A,TRUE,"Serviços"}</definedName>
    <definedName name="RRMBF">"'file:///D:/Meus documentos/ANASTÁCIO/SERCEL/BR262990800.xls'#$SERVIÇOS.$#REF!$#REF!"</definedName>
    <definedName name="RRMBUQ">"$#REF!.$H$32"</definedName>
    <definedName name="RRMBUQW">"$#REF!.$H$34"</definedName>
    <definedName name="RRMBUQWA">"$#REF!.$H$33"</definedName>
    <definedName name="RRTOTAL">"$#REF!.$H$12"</definedName>
    <definedName name="rz">[11]SERVIÇOS!$G$37</definedName>
    <definedName name="S" localSheetId="4">[7]!S</definedName>
    <definedName name="S">[8]!S</definedName>
    <definedName name="SB">"'file:///D:/Meus documentos/ANASTÁCIO/SERCEL/BR262990800.xls'#$SERVIÇOS.$#REF!$#REF!"</definedName>
    <definedName name="SBRP">"'file:///D:/Meus documentos/ANASTÁCIO/SERCEL/BR262990800.xls'#$SERVIÇOS.$#REF!$#REF!"</definedName>
    <definedName name="SCB">[11]SERVIÇOS!$G$55</definedName>
    <definedName name="SE" localSheetId="9" hidden="1">#REF!</definedName>
    <definedName name="SE" localSheetId="4" hidden="1">#REF!</definedName>
    <definedName name="SE" hidden="1">#REF!</definedName>
    <definedName name="SEGMENTO" localSheetId="9">#REF!</definedName>
    <definedName name="SEGMENTO">#REF!</definedName>
    <definedName name="sencount" hidden="1">1</definedName>
    <definedName name="SERV">"$#REF!.$C$7"</definedName>
    <definedName name="Serviços" localSheetId="9">[16]Solum!$A$3:$AD$2430</definedName>
    <definedName name="Serviços">#REF!</definedName>
    <definedName name="SETEMBRO" localSheetId="9" hidden="1">{#N/A,#N/A,TRUE,"Serviços"}</definedName>
    <definedName name="SETEMBRO" localSheetId="4" hidden="1">{#N/A,#N/A,TRUE,"Serviços"}</definedName>
    <definedName name="SETEMBRO" hidden="1">{#N/A,#N/A,TRUE,"Serviços"}</definedName>
    <definedName name="SM">"$#REF!.$J$34"</definedName>
    <definedName name="SMW">"$#REF!.$J$36"</definedName>
    <definedName name="SMWA">"$#REF!.$J$35"</definedName>
    <definedName name="SomaMedAtual" localSheetId="4">SUM(IF(#REF!=#REF!,IF(#REF!=#REF!,#REF!)))</definedName>
    <definedName name="SomaMedAtual">SUM(IF(#REF!=#REF!,IF(#REF!=#REF!,#REF!)))</definedName>
    <definedName name="SRROO">[9]Croqui!$I$4</definedName>
    <definedName name="SRV" localSheetId="9" hidden="1">#REF!</definedName>
    <definedName name="SRV" localSheetId="4" hidden="1">#REF!</definedName>
    <definedName name="SRV" hidden="1">#REF!</definedName>
    <definedName name="STR">[11]ORÇAMENTO!$B$6</definedName>
    <definedName name="SUBT1" localSheetId="9">#REF!</definedName>
    <definedName name="SUBT1">#REF!</definedName>
    <definedName name="SUBTRECHO" localSheetId="9">#REF!</definedName>
    <definedName name="SUBTRECHO">#REF!</definedName>
    <definedName name="SUBTRECHO1">[9]Croqui!$B$6</definedName>
    <definedName name="TABELA">"$#REF!.$B$32"</definedName>
    <definedName name="taxa_cap">#REF!</definedName>
    <definedName name="TB">[11]SERVIÇOS!$G$11</definedName>
    <definedName name="TBW">"$#REF!.$E$33"</definedName>
    <definedName name="TBWA">"$#REF!.$E$32"</definedName>
    <definedName name="TCB">"$#REF!.$G$31"</definedName>
    <definedName name="TCB10M3" localSheetId="9">#REF!</definedName>
    <definedName name="TCB10M3">#REF!</definedName>
    <definedName name="TCB5M3">"$#REF!.$J$32"</definedName>
    <definedName name="TCBMBUQ">"$#REF!.$K$32"</definedName>
    <definedName name="TCBW">"$#REF!.$G$33"</definedName>
    <definedName name="TCBWA">"$#REF!.$G$32"</definedName>
    <definedName name="TCC">"$#REF!.$G$44"</definedName>
    <definedName name="TCC4TCONCR">"$#REF!.$I$32"</definedName>
    <definedName name="TCC4TFORMA">"$#REF!.$H$31"</definedName>
    <definedName name="TCCBRMZ">"$#REF!.$M$28"</definedName>
    <definedName name="TCCW">"$#REF!.$G$46"</definedName>
    <definedName name="TCCWA">"$#REF!.$G$45"</definedName>
    <definedName name="TEB">"$#REF!.$G$16"</definedName>
    <definedName name="TEBW">"$#REF!.$G$18"</definedName>
    <definedName name="TEBWA">"$#REF!.$G$17"</definedName>
    <definedName name="TECD">"$#REF!.$K$39"</definedName>
    <definedName name="TECD97">"$#REF!.$K$80"</definedName>
    <definedName name="TERP">"$#REF!.$P$34"</definedName>
    <definedName name="terra">#REF!</definedName>
    <definedName name="TESM">"$#REF!.$Q$34"</definedName>
    <definedName name="TESTE" localSheetId="4">[7]!TESTE</definedName>
    <definedName name="TESTE">[8]!TESTE</definedName>
    <definedName name="TETB">"$#REF!.$H$30"</definedName>
    <definedName name="TETB97">"$#REF!.$H$70"</definedName>
    <definedName name="_xlnm.Print_Titles" localSheetId="8">COMPOSIÇÕES!$1:$2</definedName>
    <definedName name="_xlnm.Print_Titles" localSheetId="6">'Nota Serviço'!$1:$2</definedName>
    <definedName name="_xlnm.Print_Titles" localSheetId="1">'ORÇAMENTO  (PROJETO)'!$1:$10</definedName>
    <definedName name="_xlnm.Print_Titles" localSheetId="0">'ORÇAMENTO (ESTIMADO) '!$1:$10</definedName>
    <definedName name="_xlnm.Print_Titles" localSheetId="5">QUANTITATIVOS!$3:$4</definedName>
    <definedName name="_xlnm.Print_Titles" localSheetId="7">Volume!$1:$2</definedName>
    <definedName name="TLC4T" localSheetId="9">#REF!</definedName>
    <definedName name="TLC4T">#REF!</definedName>
    <definedName name="TLMR" localSheetId="9">#REF!</definedName>
    <definedName name="TLMR">#REF!</definedName>
    <definedName name="TOT" localSheetId="4" hidden="1">#REF!</definedName>
    <definedName name="TOT" hidden="1">#REF!</definedName>
    <definedName name="TR">[11]ORÇAMENTO!$B$5</definedName>
    <definedName name="TRABALHO" localSheetId="9">#REF!</definedName>
    <definedName name="TRABALHO">#REF!</definedName>
    <definedName name="transportes" localSheetId="9">#REF!</definedName>
    <definedName name="transportes">#REF!</definedName>
    <definedName name="TRCAP20">"$#REF!.$I$27"</definedName>
    <definedName name="TRCM30">"$#REF!.$I$28"</definedName>
    <definedName name="TRECHO" localSheetId="9">#REF!</definedName>
    <definedName name="TRECHO">#REF!</definedName>
    <definedName name="TRECHO1">[9]Croqui!$B$5</definedName>
    <definedName name="TRRM1C">"$#REF!.$I$30"</definedName>
    <definedName name="TRRR1C">"$#REF!.$I$29"</definedName>
    <definedName name="TS2C">"'file:///D:/Meus documentos/ANASTÁCIO/SERCEL/BR262990800.xls'#$TLMB.$#REF!$#REF!"</definedName>
    <definedName name="TSD">"'file:///D:/Meus documentos/ANASTÁCIO/SERCEL/BR262990800.xls'#$SERVIÇOS.$#REF!$#REF!"</definedName>
    <definedName name="TYUIO" localSheetId="9" hidden="1">{#N/A,#N/A,TRUE,"Serviços"}</definedName>
    <definedName name="TYUIO" localSheetId="4" hidden="1">{#N/A,#N/A,TRUE,"Serviços"}</definedName>
    <definedName name="TYUIO" hidden="1">{#N/A,#N/A,TRUE,"Serviços"}</definedName>
    <definedName name="un" hidden="1">#N/A</definedName>
    <definedName name="UnidAux" hidden="1">#N/A</definedName>
    <definedName name="VACAP">"$#REF!.$D$38"</definedName>
    <definedName name="VACM">"$#REF!.$D$37"</definedName>
    <definedName name="VARM">"$#REF!.$D$36"</definedName>
    <definedName name="VARR">"$#REF!.$D$34"</definedName>
    <definedName name="VLM">"$#REF!.$#REF!$#REF!"</definedName>
    <definedName name="VLPI">"$#REF!.$#REF!$#REF!"</definedName>
    <definedName name="VLREAJ">"$#REF!.$#REF!$#REF!"</definedName>
    <definedName name="w" localSheetId="9" hidden="1">{#N/A,#N/A,TRUE,"Plan1"}</definedName>
    <definedName name="w" hidden="1">{#N/A,#N/A,TRUE,"Plan1"}</definedName>
    <definedName name="wew" localSheetId="4">[7]!wew</definedName>
    <definedName name="wew">[8]!wew</definedName>
    <definedName name="WEWRWR" localSheetId="4">[7]!WEWRWR</definedName>
    <definedName name="WEWRWR">[8]!WEWRWR</definedName>
    <definedName name="wrn.relext." localSheetId="9" hidden="1">{#N/A,#N/A,TRUE,"Plan1"}</definedName>
    <definedName name="wrn.relext." localSheetId="4" hidden="1">{#N/A,#N/A,TRUE,"Plan1"}</definedName>
    <definedName name="wrn.relext." hidden="1">{#N/A,#N/A,TRUE,"Plan1"}</definedName>
    <definedName name="wrn.Tipo." localSheetId="9" hidden="1">{#N/A,#N/A,TRUE,"Serviços"}</definedName>
    <definedName name="wrn.Tipo." localSheetId="4" hidden="1">{#N/A,#N/A,TRUE,"Serviços"}</definedName>
    <definedName name="wrn.Tipo." hidden="1">{#N/A,#N/A,TRUE,"Serviços"}</definedName>
    <definedName name="ww">[12]reg_mec_fx_dm_!#REF!</definedName>
    <definedName name="X">[17]Orçamento!$A$13:$D$34</definedName>
    <definedName name="xx" localSheetId="4">[7]!xx</definedName>
    <definedName name="xx">[8]!xx</definedName>
    <definedName name="XXX" localSheetId="4">[7]!XXX</definedName>
    <definedName name="XXX">[8]!XXX</definedName>
  </definedNames>
  <calcPr calcId="125725"/>
</workbook>
</file>

<file path=xl/calcChain.xml><?xml version="1.0" encoding="utf-8"?>
<calcChain xmlns="http://schemas.openxmlformats.org/spreadsheetml/2006/main">
  <c r="F12" i="7"/>
  <c r="H17"/>
  <c r="H16"/>
  <c r="D21" i="15"/>
  <c r="C19"/>
  <c r="H15" s="1"/>
  <c r="C13"/>
  <c r="C10"/>
  <c r="C22" l="1"/>
  <c r="D22"/>
  <c r="D34" i="11"/>
  <c r="G53" i="7" s="1"/>
  <c r="H53" s="1"/>
  <c r="F24"/>
  <c r="G34"/>
  <c r="I34" s="1"/>
  <c r="G33"/>
  <c r="I33" s="1"/>
  <c r="G32"/>
  <c r="I32" s="1"/>
  <c r="G31"/>
  <c r="I31" s="1"/>
  <c r="G30"/>
  <c r="I30" s="1"/>
  <c r="G52"/>
  <c r="H52" s="1"/>
  <c r="G51"/>
  <c r="H51" s="1"/>
  <c r="I38"/>
  <c r="I39"/>
  <c r="I40"/>
  <c r="I41"/>
  <c r="I42"/>
  <c r="I43"/>
  <c r="I44"/>
  <c r="I45"/>
  <c r="I37"/>
  <c r="I24"/>
  <c r="C5" i="14"/>
  <c r="C6"/>
  <c r="D6"/>
  <c r="G6" s="1"/>
  <c r="D5"/>
  <c r="G5" s="1"/>
  <c r="D4"/>
  <c r="G4" s="1"/>
  <c r="D3"/>
  <c r="D2"/>
  <c r="G2" s="1"/>
  <c r="C4"/>
  <c r="C3"/>
  <c r="C2"/>
  <c r="H47" i="8"/>
  <c r="H36"/>
  <c r="H27"/>
  <c r="H23"/>
  <c r="H22" s="1"/>
  <c r="G6" i="9" l="1"/>
  <c r="D6" i="8"/>
  <c r="G6" i="7"/>
  <c r="H6" i="14"/>
  <c r="G18" i="7"/>
  <c r="H5" i="14"/>
  <c r="J6"/>
  <c r="F48" i="7" s="1"/>
  <c r="D7" i="14"/>
  <c r="I36" i="7"/>
  <c r="H2" i="14"/>
  <c r="H4"/>
  <c r="G3"/>
  <c r="H3" s="1"/>
  <c r="H49" i="7" l="1"/>
  <c r="H38"/>
  <c r="J38" s="1"/>
  <c r="H42"/>
  <c r="J42" s="1"/>
  <c r="H37"/>
  <c r="J37" s="1"/>
  <c r="H13"/>
  <c r="H12"/>
  <c r="H48"/>
  <c r="H41"/>
  <c r="J41" s="1"/>
  <c r="H45"/>
  <c r="J45" s="1"/>
  <c r="H24"/>
  <c r="J24" s="1"/>
  <c r="H20"/>
  <c r="H55"/>
  <c r="H40"/>
  <c r="J40" s="1"/>
  <c r="H44"/>
  <c r="J44" s="1"/>
  <c r="H28"/>
  <c r="H15"/>
  <c r="H50"/>
  <c r="H39"/>
  <c r="J39" s="1"/>
  <c r="H43"/>
  <c r="J43" s="1"/>
  <c r="H29"/>
  <c r="H14"/>
  <c r="H34"/>
  <c r="J34" s="1"/>
  <c r="H31"/>
  <c r="J31" s="1"/>
  <c r="H33"/>
  <c r="J33" s="1"/>
  <c r="H30"/>
  <c r="J30" s="1"/>
  <c r="H32"/>
  <c r="J32" s="1"/>
  <c r="F49"/>
  <c r="I48"/>
  <c r="J48"/>
  <c r="F51"/>
  <c r="F53" s="1"/>
  <c r="H7" i="14"/>
  <c r="F29" i="7" s="1"/>
  <c r="G7" i="14"/>
  <c r="F28" i="7" s="1"/>
  <c r="F52" l="1"/>
  <c r="F55"/>
  <c r="J55" s="1"/>
  <c r="J36"/>
  <c r="I53"/>
  <c r="J53"/>
  <c r="J51"/>
  <c r="I51"/>
  <c r="J49"/>
  <c r="I49"/>
  <c r="J29"/>
  <c r="I29"/>
  <c r="I28"/>
  <c r="J28"/>
  <c r="F50"/>
  <c r="I55" l="1"/>
  <c r="I27"/>
  <c r="I52"/>
  <c r="J52"/>
  <c r="J50"/>
  <c r="I50"/>
  <c r="F54"/>
  <c r="J27"/>
  <c r="E28" i="8" l="1"/>
  <c r="D28"/>
  <c r="C28"/>
  <c r="E27"/>
  <c r="D27"/>
  <c r="C27"/>
  <c r="D30" l="1"/>
  <c r="E30" s="1"/>
  <c r="G54" i="7"/>
  <c r="A10" i="8"/>
  <c r="F3" i="9"/>
  <c r="C3" i="8" s="1"/>
  <c r="B11" i="9"/>
  <c r="B10" i="8" s="1"/>
  <c r="D25" i="7"/>
  <c r="F8" i="13"/>
  <c r="H8" s="1"/>
  <c r="H6"/>
  <c r="H7"/>
  <c r="H9"/>
  <c r="H10"/>
  <c r="D20"/>
  <c r="H54" i="7" l="1"/>
  <c r="J54" s="1"/>
  <c r="J47" s="1"/>
  <c r="I54"/>
  <c r="I47" s="1"/>
  <c r="I5" i="13"/>
  <c r="G25" i="7" s="1"/>
  <c r="H25" s="1"/>
  <c r="F25" l="1"/>
  <c r="J12" l="1"/>
  <c r="I12"/>
  <c r="J25"/>
  <c r="J23" s="1"/>
  <c r="J22" s="1"/>
  <c r="I25"/>
  <c r="I23" s="1"/>
  <c r="I22" s="1"/>
  <c r="F13"/>
  <c r="G19"/>
  <c r="J13" l="1"/>
  <c r="I13"/>
  <c r="H19"/>
  <c r="H18"/>
  <c r="C11" i="9"/>
  <c r="I11" s="1"/>
  <c r="C10" i="8"/>
  <c r="C83" i="11"/>
  <c r="I74"/>
  <c r="C77"/>
  <c r="C69"/>
  <c r="C66"/>
  <c r="E11" i="9" l="1"/>
  <c r="G11"/>
  <c r="J63" i="11"/>
  <c r="C75" s="1"/>
  <c r="J66"/>
  <c r="I72" s="1"/>
  <c r="B73" l="1"/>
  <c r="T10"/>
  <c r="T11"/>
  <c r="U10" l="1"/>
  <c r="V10" s="1"/>
  <c r="U11"/>
  <c r="V11" s="1"/>
  <c r="E33" i="4" l="1"/>
  <c r="E25"/>
  <c r="E17"/>
  <c r="G12"/>
  <c r="I12" s="1"/>
  <c r="E12"/>
  <c r="E7"/>
  <c r="L12" l="1"/>
  <c r="M12"/>
  <c r="F14" i="7"/>
  <c r="F16" s="1"/>
  <c r="F28" i="8"/>
  <c r="H12"/>
  <c r="J14" i="7" l="1"/>
  <c r="I14"/>
  <c r="F15"/>
  <c r="F20" l="1"/>
  <c r="F17"/>
  <c r="J16"/>
  <c r="I16"/>
  <c r="J15"/>
  <c r="I15"/>
  <c r="B6" i="9"/>
  <c r="B6" i="8"/>
  <c r="C6"/>
  <c r="J20" i="7" l="1"/>
  <c r="I20"/>
  <c r="J17"/>
  <c r="I17"/>
  <c r="D15" i="8"/>
  <c r="H17" i="9" s="1"/>
  <c r="D4" i="8"/>
  <c r="G4" i="9" s="1"/>
  <c r="D3" i="8"/>
  <c r="G3" i="9" s="1"/>
  <c r="B4" i="8"/>
  <c r="B4" i="9" s="1"/>
  <c r="B3" i="8"/>
  <c r="B3" i="9" s="1"/>
  <c r="B9" i="8"/>
  <c r="B10" i="9" s="1"/>
  <c r="F6"/>
  <c r="A9" i="8"/>
  <c r="A10" i="9" s="1"/>
  <c r="C4" i="8"/>
  <c r="F4" i="9" s="1"/>
  <c r="E32" i="4" l="1"/>
  <c r="E34" s="1"/>
  <c r="E24"/>
  <c r="E16"/>
  <c r="E11"/>
  <c r="G11" s="1"/>
  <c r="I11" s="1"/>
  <c r="L11" s="1"/>
  <c r="L13" s="1"/>
  <c r="E6"/>
  <c r="E8" s="1"/>
  <c r="I168" i="6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6"/>
  <c r="I4"/>
  <c r="J4" s="1"/>
  <c r="J6" s="1"/>
  <c r="J8" s="1"/>
  <c r="J10" s="1"/>
  <c r="J12" s="1"/>
  <c r="J14" s="1"/>
  <c r="J16" s="1"/>
  <c r="J18" s="1"/>
  <c r="J20" s="1"/>
  <c r="J22" s="1"/>
  <c r="J24" s="1"/>
  <c r="J26" s="1"/>
  <c r="J28" s="1"/>
  <c r="J30" s="1"/>
  <c r="J32" s="1"/>
  <c r="J34" s="1"/>
  <c r="J36" s="1"/>
  <c r="J38" s="1"/>
  <c r="J40" s="1"/>
  <c r="J42" s="1"/>
  <c r="J44" s="1"/>
  <c r="J46" s="1"/>
  <c r="J48" s="1"/>
  <c r="J50" s="1"/>
  <c r="J52" s="1"/>
  <c r="J54" s="1"/>
  <c r="J56" s="1"/>
  <c r="J58" s="1"/>
  <c r="J60" s="1"/>
  <c r="J62" s="1"/>
  <c r="J64" s="1"/>
  <c r="J66" s="1"/>
  <c r="J68" s="1"/>
  <c r="J70" s="1"/>
  <c r="J72" s="1"/>
  <c r="J74" s="1"/>
  <c r="J76" s="1"/>
  <c r="J78" s="1"/>
  <c r="J80" s="1"/>
  <c r="J82" s="1"/>
  <c r="J84" s="1"/>
  <c r="J86" s="1"/>
  <c r="J88" s="1"/>
  <c r="J90" s="1"/>
  <c r="J92" s="1"/>
  <c r="J94" s="1"/>
  <c r="J96" s="1"/>
  <c r="J98" s="1"/>
  <c r="J100" s="1"/>
  <c r="J102" s="1"/>
  <c r="J104" s="1"/>
  <c r="J106" s="1"/>
  <c r="J108" s="1"/>
  <c r="J110" s="1"/>
  <c r="J112" s="1"/>
  <c r="J114" s="1"/>
  <c r="J116" s="1"/>
  <c r="J118" s="1"/>
  <c r="J120" s="1"/>
  <c r="J122" s="1"/>
  <c r="J124" s="1"/>
  <c r="J126" s="1"/>
  <c r="J128" s="1"/>
  <c r="J130" s="1"/>
  <c r="J132" s="1"/>
  <c r="J134" s="1"/>
  <c r="J136" s="1"/>
  <c r="J138" s="1"/>
  <c r="J140" s="1"/>
  <c r="J142" s="1"/>
  <c r="J144" s="1"/>
  <c r="J146" s="1"/>
  <c r="J148" s="1"/>
  <c r="J150" s="1"/>
  <c r="J152" s="1"/>
  <c r="J154" s="1"/>
  <c r="J156" s="1"/>
  <c r="J158" s="1"/>
  <c r="J160" s="1"/>
  <c r="J162" s="1"/>
  <c r="J164" s="1"/>
  <c r="J166" s="1"/>
  <c r="J168" s="1"/>
  <c r="F173" s="1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H4" s="1"/>
  <c r="H6" s="1"/>
  <c r="H8" s="1"/>
  <c r="H10" s="1"/>
  <c r="H12" s="1"/>
  <c r="H14" s="1"/>
  <c r="H16" s="1"/>
  <c r="H18" s="1"/>
  <c r="H20" s="1"/>
  <c r="H22" s="1"/>
  <c r="H24" s="1"/>
  <c r="H26" s="1"/>
  <c r="H28" s="1"/>
  <c r="H30" s="1"/>
  <c r="H32" s="1"/>
  <c r="H34" s="1"/>
  <c r="H36" s="1"/>
  <c r="H38" s="1"/>
  <c r="H40" s="1"/>
  <c r="H42" s="1"/>
  <c r="H44" s="1"/>
  <c r="H46" s="1"/>
  <c r="H48" s="1"/>
  <c r="H50" s="1"/>
  <c r="H52" s="1"/>
  <c r="H54" s="1"/>
  <c r="H56" s="1"/>
  <c r="H58" s="1"/>
  <c r="H60" s="1"/>
  <c r="H62" s="1"/>
  <c r="H64" s="1"/>
  <c r="H66" s="1"/>
  <c r="H68" s="1"/>
  <c r="H70" s="1"/>
  <c r="H72" s="1"/>
  <c r="H74" s="1"/>
  <c r="H76" s="1"/>
  <c r="H78" s="1"/>
  <c r="H80" s="1"/>
  <c r="H82" s="1"/>
  <c r="H84" s="1"/>
  <c r="H86" s="1"/>
  <c r="H88" s="1"/>
  <c r="H90" s="1"/>
  <c r="H92" s="1"/>
  <c r="H94" s="1"/>
  <c r="H96" s="1"/>
  <c r="H98" s="1"/>
  <c r="H100" s="1"/>
  <c r="H102" s="1"/>
  <c r="H104" s="1"/>
  <c r="H106" s="1"/>
  <c r="H108" s="1"/>
  <c r="H110" s="1"/>
  <c r="H112" s="1"/>
  <c r="H114" s="1"/>
  <c r="H116" s="1"/>
  <c r="H118" s="1"/>
  <c r="H120" s="1"/>
  <c r="H122" s="1"/>
  <c r="H124" s="1"/>
  <c r="H126" s="1"/>
  <c r="H128" s="1"/>
  <c r="H130" s="1"/>
  <c r="H132" s="1"/>
  <c r="H134" s="1"/>
  <c r="H136" s="1"/>
  <c r="H138" s="1"/>
  <c r="H140" s="1"/>
  <c r="H142" s="1"/>
  <c r="H144" s="1"/>
  <c r="H146" s="1"/>
  <c r="H148" s="1"/>
  <c r="H150" s="1"/>
  <c r="H152" s="1"/>
  <c r="H154" s="1"/>
  <c r="H156" s="1"/>
  <c r="H158" s="1"/>
  <c r="H160" s="1"/>
  <c r="H162" s="1"/>
  <c r="H164" s="1"/>
  <c r="H166" s="1"/>
  <c r="H168" s="1"/>
  <c r="F172" s="1"/>
  <c r="E26" i="4" l="1"/>
  <c r="B29" s="1"/>
  <c r="F19" i="7" s="1"/>
  <c r="B21" i="4"/>
  <c r="F18" i="7" s="1"/>
  <c r="J18" s="1"/>
  <c r="E18" i="4"/>
  <c r="I18" i="7"/>
  <c r="I24" i="4"/>
  <c r="L24" s="1"/>
  <c r="L26" s="1"/>
  <c r="I32"/>
  <c r="G13"/>
  <c r="M11"/>
  <c r="M13" s="1"/>
  <c r="E7" i="6"/>
  <c r="E9" s="1"/>
  <c r="E11" s="1"/>
  <c r="E13" s="1"/>
  <c r="E15" s="1"/>
  <c r="E17" s="1"/>
  <c r="E19" s="1"/>
  <c r="E21" s="1"/>
  <c r="E23" s="1"/>
  <c r="E25" s="1"/>
  <c r="E27" s="1"/>
  <c r="E29" s="1"/>
  <c r="E31" s="1"/>
  <c r="E33" s="1"/>
  <c r="E35" s="1"/>
  <c r="E37" s="1"/>
  <c r="E39" s="1"/>
  <c r="E41" s="1"/>
  <c r="E43" s="1"/>
  <c r="E45" s="1"/>
  <c r="E47" s="1"/>
  <c r="E49" s="1"/>
  <c r="E51" s="1"/>
  <c r="E53" s="1"/>
  <c r="E55" s="1"/>
  <c r="E57" s="1"/>
  <c r="E59" s="1"/>
  <c r="E61" s="1"/>
  <c r="E63" s="1"/>
  <c r="E65" s="1"/>
  <c r="E67" s="1"/>
  <c r="E69" s="1"/>
  <c r="E71" s="1"/>
  <c r="E73" s="1"/>
  <c r="E75" s="1"/>
  <c r="E77" s="1"/>
  <c r="E79" s="1"/>
  <c r="E81" s="1"/>
  <c r="E83" s="1"/>
  <c r="E85" s="1"/>
  <c r="E87" s="1"/>
  <c r="E89" s="1"/>
  <c r="E91" s="1"/>
  <c r="E93" s="1"/>
  <c r="E95" s="1"/>
  <c r="E97" s="1"/>
  <c r="E99" s="1"/>
  <c r="E101" s="1"/>
  <c r="E103" s="1"/>
  <c r="E105" s="1"/>
  <c r="E107" s="1"/>
  <c r="E109" s="1"/>
  <c r="E111" s="1"/>
  <c r="E113" s="1"/>
  <c r="E115" s="1"/>
  <c r="E117" s="1"/>
  <c r="E119" s="1"/>
  <c r="E121" s="1"/>
  <c r="E123" s="1"/>
  <c r="E125" s="1"/>
  <c r="E127" s="1"/>
  <c r="E129" s="1"/>
  <c r="E131" s="1"/>
  <c r="E133" s="1"/>
  <c r="E135" s="1"/>
  <c r="E137" s="1"/>
  <c r="E139" s="1"/>
  <c r="E141" s="1"/>
  <c r="E143" s="1"/>
  <c r="E145" s="1"/>
  <c r="E147" s="1"/>
  <c r="E149" s="1"/>
  <c r="E151" s="1"/>
  <c r="E153" s="1"/>
  <c r="E155" s="1"/>
  <c r="E157" s="1"/>
  <c r="E159" s="1"/>
  <c r="E161" s="1"/>
  <c r="E163" s="1"/>
  <c r="E165" s="1"/>
  <c r="E167" s="1"/>
  <c r="E169" s="1"/>
  <c r="E5"/>
  <c r="E3"/>
  <c r="C3"/>
  <c r="C5" s="1"/>
  <c r="C7" s="1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C43" s="1"/>
  <c r="C45" s="1"/>
  <c r="C47" s="1"/>
  <c r="C49" s="1"/>
  <c r="C51" s="1"/>
  <c r="C53" s="1"/>
  <c r="C55" s="1"/>
  <c r="C57" s="1"/>
  <c r="C59" s="1"/>
  <c r="C61" s="1"/>
  <c r="C63" s="1"/>
  <c r="C65" s="1"/>
  <c r="C67" s="1"/>
  <c r="C69" s="1"/>
  <c r="C71" s="1"/>
  <c r="C73" s="1"/>
  <c r="C75" s="1"/>
  <c r="C77" s="1"/>
  <c r="C79" s="1"/>
  <c r="C81" s="1"/>
  <c r="C83" s="1"/>
  <c r="C85" s="1"/>
  <c r="C87" s="1"/>
  <c r="C89" s="1"/>
  <c r="C91" s="1"/>
  <c r="C93" s="1"/>
  <c r="C95" s="1"/>
  <c r="C97" s="1"/>
  <c r="C99" s="1"/>
  <c r="C101" s="1"/>
  <c r="C103" s="1"/>
  <c r="C105" s="1"/>
  <c r="C107" s="1"/>
  <c r="C109" s="1"/>
  <c r="C111" s="1"/>
  <c r="C113" s="1"/>
  <c r="C115" s="1"/>
  <c r="C117" s="1"/>
  <c r="C119" s="1"/>
  <c r="C121" s="1"/>
  <c r="C123" s="1"/>
  <c r="C125" s="1"/>
  <c r="C127" s="1"/>
  <c r="C129" s="1"/>
  <c r="C131" s="1"/>
  <c r="C133" s="1"/>
  <c r="C135" s="1"/>
  <c r="C137" s="1"/>
  <c r="C139" s="1"/>
  <c r="C141" s="1"/>
  <c r="C143" s="1"/>
  <c r="C145" s="1"/>
  <c r="C147" s="1"/>
  <c r="C149" s="1"/>
  <c r="C151" s="1"/>
  <c r="C153" s="1"/>
  <c r="C155" s="1"/>
  <c r="C157" s="1"/>
  <c r="C159" s="1"/>
  <c r="C161" s="1"/>
  <c r="C163" s="1"/>
  <c r="C165" s="1"/>
  <c r="C167" s="1"/>
  <c r="C169" s="1"/>
  <c r="C4" i="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3"/>
  <c r="J19" i="7" l="1"/>
  <c r="J11" s="1"/>
  <c r="J58" s="1"/>
  <c r="I19"/>
  <c r="M24" i="4"/>
  <c r="M26" s="1"/>
  <c r="L32"/>
  <c r="L34" s="1"/>
  <c r="M32"/>
  <c r="M34" s="1"/>
  <c r="G22" i="3"/>
  <c r="G24"/>
  <c r="G23"/>
  <c r="G21"/>
  <c r="G20"/>
  <c r="G19"/>
  <c r="G18"/>
  <c r="G17"/>
  <c r="G16"/>
  <c r="F16"/>
  <c r="G15"/>
  <c r="F15"/>
  <c r="F24" s="1"/>
  <c r="G14"/>
  <c r="F14"/>
  <c r="G13"/>
  <c r="G12"/>
  <c r="F12"/>
  <c r="C9" i="8" l="1"/>
  <c r="C10" i="9"/>
  <c r="I11" i="7"/>
  <c r="F23" i="3"/>
  <c r="H14"/>
  <c r="H16"/>
  <c r="H15"/>
  <c r="H12"/>
  <c r="F17"/>
  <c r="F13"/>
  <c r="F18"/>
  <c r="H23"/>
  <c r="H24"/>
  <c r="C13" i="8" l="1"/>
  <c r="D10" s="1"/>
  <c r="I58" i="7"/>
  <c r="F21" i="3"/>
  <c r="H21" s="1"/>
  <c r="F22"/>
  <c r="H22" s="1"/>
  <c r="H18"/>
  <c r="F20"/>
  <c r="H20" s="1"/>
  <c r="H17"/>
  <c r="F19"/>
  <c r="H19" s="1"/>
  <c r="H13"/>
  <c r="K12" i="7" l="1"/>
  <c r="K49"/>
  <c r="K53"/>
  <c r="K37"/>
  <c r="K41"/>
  <c r="K45"/>
  <c r="K34"/>
  <c r="K48"/>
  <c r="K52"/>
  <c r="K47"/>
  <c r="K40"/>
  <c r="K44"/>
  <c r="K29"/>
  <c r="K33"/>
  <c r="K51"/>
  <c r="K55"/>
  <c r="K39"/>
  <c r="K43"/>
  <c r="K28"/>
  <c r="K32"/>
  <c r="K50"/>
  <c r="K54"/>
  <c r="K38"/>
  <c r="K42"/>
  <c r="K36"/>
  <c r="K31"/>
  <c r="K30"/>
  <c r="K27"/>
  <c r="K22"/>
  <c r="K25"/>
  <c r="K24"/>
  <c r="H11" i="3"/>
  <c r="H26" l="1"/>
  <c r="I26" s="1"/>
  <c r="I22" l="1"/>
  <c r="I16"/>
  <c r="I12"/>
  <c r="I15"/>
  <c r="I14"/>
  <c r="I24"/>
  <c r="I23"/>
  <c r="I19"/>
  <c r="I18"/>
  <c r="I20"/>
  <c r="I13"/>
  <c r="I21"/>
  <c r="I17"/>
  <c r="I11"/>
  <c r="K17" i="7" l="1"/>
  <c r="K14"/>
  <c r="K11"/>
  <c r="K13"/>
  <c r="K15"/>
  <c r="K19"/>
  <c r="K16"/>
  <c r="K58"/>
  <c r="K20"/>
  <c r="K18"/>
  <c r="D9" i="8"/>
  <c r="I10" i="9"/>
  <c r="G10" l="1"/>
  <c r="G13" s="1"/>
  <c r="C13"/>
  <c r="D10" s="1"/>
  <c r="E10"/>
  <c r="D13" i="8"/>
  <c r="E13" i="9" l="1"/>
  <c r="F13" s="1"/>
  <c r="I13"/>
  <c r="J13" s="1"/>
  <c r="D13"/>
  <c r="D11"/>
  <c r="H13"/>
  <c r="E14" l="1"/>
  <c r="F14" s="1"/>
  <c r="G14" l="1"/>
  <c r="I14" s="1"/>
  <c r="J14" s="1"/>
  <c r="H14" l="1"/>
</calcChain>
</file>

<file path=xl/comments1.xml><?xml version="1.0" encoding="utf-8"?>
<comments xmlns="http://schemas.openxmlformats.org/spreadsheetml/2006/main">
  <authors>
    <author>Cesar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Rua Primavera do Leste (11,00m de caixa / 2,00m de passeio)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Demais ruas ((14,00m de caixa / 2,00m de passeio);
Rua Mauro Weiss até a estaca 6;
Rua Paulo R. dos Reis não considerada.</t>
        </r>
      </text>
    </comment>
  </commentList>
</comments>
</file>

<file path=xl/sharedStrings.xml><?xml version="1.0" encoding="utf-8"?>
<sst xmlns="http://schemas.openxmlformats.org/spreadsheetml/2006/main" count="571" uniqueCount="327">
  <si>
    <t>PLANILHA ORÇAMENTÁRIA</t>
  </si>
  <si>
    <t>Obra:</t>
  </si>
  <si>
    <t>Local:</t>
  </si>
  <si>
    <t>Município</t>
  </si>
  <si>
    <t>PRIMAVERA DO LESTE - MT</t>
  </si>
  <si>
    <t>B.D.I.:</t>
  </si>
  <si>
    <t>ITEM</t>
  </si>
  <si>
    <t>DESCRIÇÃO</t>
  </si>
  <si>
    <t>UND</t>
  </si>
  <si>
    <t>QUANTIDADE</t>
  </si>
  <si>
    <t>PREÇO UNITÁRIO</t>
  </si>
  <si>
    <t>VALOR                  TOTAL</t>
  </si>
  <si>
    <t>(%)</t>
  </si>
  <si>
    <t>1.1</t>
  </si>
  <si>
    <t>m³</t>
  </si>
  <si>
    <t>1.2</t>
  </si>
  <si>
    <t>1.3</t>
  </si>
  <si>
    <t>1.4</t>
  </si>
  <si>
    <t>1.5</t>
  </si>
  <si>
    <t>1.6</t>
  </si>
  <si>
    <t>1.7</t>
  </si>
  <si>
    <t>1.8</t>
  </si>
  <si>
    <t>1.9</t>
  </si>
  <si>
    <t>2 S 02 300 00</t>
  </si>
  <si>
    <t>Imprimação</t>
  </si>
  <si>
    <t>m²</t>
  </si>
  <si>
    <t>2 S 09 002 91</t>
  </si>
  <si>
    <t>SETPU</t>
  </si>
  <si>
    <t>ton</t>
  </si>
  <si>
    <t>-</t>
  </si>
  <si>
    <t>2 S 02 110 00</t>
  </si>
  <si>
    <t>Regularização do subleito</t>
  </si>
  <si>
    <t>2 S 02 200 01</t>
  </si>
  <si>
    <t>2 S 02 501 52</t>
  </si>
  <si>
    <t>3 S 02 500 51</t>
  </si>
  <si>
    <t>Capa selante com areia AC</t>
  </si>
  <si>
    <t>2 S 09 001 05</t>
  </si>
  <si>
    <t>M103</t>
  </si>
  <si>
    <t>M105</t>
  </si>
  <si>
    <t>TOTAL GERAL DO ORÇAMENTO</t>
  </si>
  <si>
    <t>PAVIMENTAÇÃO URBANA</t>
  </si>
  <si>
    <t>Extensão Aprox.:</t>
  </si>
  <si>
    <t>Largura Aprox.:</t>
  </si>
  <si>
    <r>
      <t xml:space="preserve">a) DNIT / Sicro II-MT / Set-2012 </t>
    </r>
    <r>
      <rPr>
        <b/>
        <i/>
        <vertAlign val="superscript"/>
        <sz val="11"/>
        <rFont val="Arial"/>
        <family val="2"/>
      </rPr>
      <t>(1)</t>
    </r>
  </si>
  <si>
    <r>
      <t xml:space="preserve">b) SETPU-MT / Set-2012 </t>
    </r>
    <r>
      <rPr>
        <b/>
        <i/>
        <vertAlign val="superscript"/>
        <sz val="11"/>
        <rFont val="Arial"/>
        <family val="2"/>
      </rPr>
      <t>(2)</t>
    </r>
  </si>
  <si>
    <t>(2) - Secretaria de Estado de Transporte e Pavimentação Urbana -MT</t>
  </si>
  <si>
    <t>(1) - Departamento Nacional de Infra-Estrutura  de Transportes</t>
  </si>
  <si>
    <t>COMPOSIÇÃO DE         PREÇOS</t>
  </si>
  <si>
    <t>PAVIMENTAÇÃO</t>
  </si>
  <si>
    <t>PREÇO UNITÁRIO S/ BDI</t>
  </si>
  <si>
    <t>Tratamento superficial duplo c/ banho diluído BC</t>
  </si>
  <si>
    <t>Asfalto diluído CM-30 (aquisição)</t>
  </si>
  <si>
    <t>Emulsão asfáltica RR-2C (aquisição)</t>
  </si>
  <si>
    <r>
      <t xml:space="preserve">ton 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km</t>
    </r>
  </si>
  <si>
    <t>2 S 09 001 90</t>
  </si>
  <si>
    <t>Transporte asfalto diluído CM-30 (Cba-Pva)</t>
  </si>
  <si>
    <t>Transporte emulsão asfáltica RR-2C (Cba-Pva)</t>
  </si>
  <si>
    <t>(R$)</t>
  </si>
  <si>
    <t>VIA INTERNA DE ACESSO A DIVERSAS CHÁCARAS LINDEIRAS À RODOVIA MT-130, SAÍDA PARA</t>
  </si>
  <si>
    <t>PARANATINGA, LADO DIREITO (Coord. Est.00 = 15º30'21,37" S / 54º16'36,22" O)</t>
  </si>
  <si>
    <t>2 S 09 002 05</t>
  </si>
  <si>
    <t>Transporte local em rodovovia não pavimentada (material p/ base) - DMT aprox. = 3,15km</t>
  </si>
  <si>
    <t>Transporte local em rodovia pavimentada (material p/ base) - DMT aprox. = 10,0km</t>
  </si>
  <si>
    <t>1.11</t>
  </si>
  <si>
    <t>1.13</t>
  </si>
  <si>
    <t>1.15</t>
  </si>
  <si>
    <t>1.17</t>
  </si>
  <si>
    <t>Transporte comercial caminhão basc. 10m3 rodov. Pav. (brita para TSD) - DMT aprox. = 23,3km</t>
  </si>
  <si>
    <t>Transporte comercial caminhão basc. 10m3 rodov. não pav. (brita para TSD) - DMT aprox. = 7,50km</t>
  </si>
  <si>
    <t>Base solo estabilizado granul. s/ mistura (esp.=20,0 cm)</t>
  </si>
  <si>
    <t>Fonte de Preços:</t>
  </si>
  <si>
    <t>EST. INICIAL</t>
  </si>
  <si>
    <t>EST. FINAL</t>
  </si>
  <si>
    <t>Estaca</t>
  </si>
  <si>
    <t>82+12,5m</t>
  </si>
  <si>
    <t>EIXO</t>
  </si>
  <si>
    <t>BORDO ESQUERDO</t>
  </si>
  <si>
    <t>Distância</t>
  </si>
  <si>
    <t>%</t>
  </si>
  <si>
    <t>A. Corte</t>
  </si>
  <si>
    <t>A. C. Acum.</t>
  </si>
  <si>
    <t>A. Aterro</t>
  </si>
  <si>
    <t>A. A. Acum.</t>
  </si>
  <si>
    <t>Semi-Dist.</t>
  </si>
  <si>
    <t>Vol. Corte</t>
  </si>
  <si>
    <t>Vol. C. Acumulado</t>
  </si>
  <si>
    <t>Vol. Aterro</t>
  </si>
  <si>
    <t>Vol. A. Acumulado</t>
  </si>
  <si>
    <t>CÁLCULO DE VOLUMES POR COMPARAÇÃO DE PERFIS: TERRENO x PROJETO</t>
  </si>
  <si>
    <t>VOLUME TOTAL DE CORTE</t>
  </si>
  <si>
    <t>VOLUME TOTAL DE ATERRO</t>
  </si>
  <si>
    <t>Cota      Projeto</t>
  </si>
  <si>
    <t>Cota       Projeto</t>
  </si>
  <si>
    <t>Cota   Vermelha</t>
  </si>
  <si>
    <t>Cota    Projeto</t>
  </si>
  <si>
    <t>Cota   Terreno</t>
  </si>
  <si>
    <t>REGULARIZAÇÃO DO SUBLEITO</t>
  </si>
  <si>
    <t>82 + 12,5</t>
  </si>
  <si>
    <t>TOTAL</t>
  </si>
  <si>
    <t>BASE ESTABILIZADA GRANULOMETRICAMENTE SEM MISTURA</t>
  </si>
  <si>
    <t>Pavim.</t>
  </si>
  <si>
    <t>Não Pavim.</t>
  </si>
  <si>
    <t>DENSIDADE (ton/m³)</t>
  </si>
  <si>
    <t>ESPESSURA (m)</t>
  </si>
  <si>
    <t>EXTENSÃO (m)</t>
  </si>
  <si>
    <t>VOLUME                    (m³)</t>
  </si>
  <si>
    <t>ÁREA                      (m²)</t>
  </si>
  <si>
    <t>LARGURA                        (m)</t>
  </si>
  <si>
    <t>MASSA                         (ton)</t>
  </si>
  <si>
    <t>DMT                                                             (km)</t>
  </si>
  <si>
    <t>MOMENTO                                                      (ton x km)</t>
  </si>
  <si>
    <t>IMPRIMAÇÃO</t>
  </si>
  <si>
    <t>CM-30</t>
  </si>
  <si>
    <t>TSD</t>
  </si>
  <si>
    <t>RR-2C</t>
  </si>
  <si>
    <t>Taxa=1,20 L/m²</t>
  </si>
  <si>
    <t>Taxa=3,00 L/m²</t>
  </si>
  <si>
    <t>CAPA SELANTE COM AREIA</t>
  </si>
  <si>
    <t>QUADRO DEMONSTRATIVO DE QUANTITADES</t>
  </si>
  <si>
    <t>PLANILHA RESUMO</t>
  </si>
  <si>
    <t xml:space="preserve">VALOR TOTAL                           </t>
  </si>
  <si>
    <t>CRONOGRAMA FÍSICO-FINANCEIRO</t>
  </si>
  <si>
    <t>VALOR TOTAL</t>
  </si>
  <si>
    <t>30 DIAS</t>
  </si>
  <si>
    <t>VALOR</t>
  </si>
  <si>
    <t>1.12</t>
  </si>
  <si>
    <t>ANP/MT</t>
  </si>
  <si>
    <t>B.D.I.: Mat. Betum.:</t>
  </si>
  <si>
    <t>PLANILHA ORÇAMENTÁRIA ESTIMADA</t>
  </si>
  <si>
    <t>Área Aprox.:</t>
  </si>
  <si>
    <t>Base de solo estabilizado granulometricamente sem mistura com material de jazida</t>
  </si>
  <si>
    <t>Imprimação com asfalto diluído</t>
  </si>
  <si>
    <t>t</t>
  </si>
  <si>
    <t>tkm</t>
  </si>
  <si>
    <t xml:space="preserve">TRANSPORTE  DE MATERIAIS BETUMINOSOS EM RODOVIA </t>
  </si>
  <si>
    <t>TRANSPORTE</t>
  </si>
  <si>
    <t>UNID</t>
  </si>
  <si>
    <t>CUSTO UNIT</t>
  </si>
  <si>
    <t>BDI (15%)</t>
  </si>
  <si>
    <t>PREÇO UNIT</t>
  </si>
  <si>
    <t>TRANSP. A QUENTE</t>
  </si>
  <si>
    <t>T</t>
  </si>
  <si>
    <t>TRANSP. A FRIO</t>
  </si>
  <si>
    <t>Dados:</t>
  </si>
  <si>
    <t>R.A. =</t>
  </si>
  <si>
    <t>km</t>
  </si>
  <si>
    <t>R.P. =</t>
  </si>
  <si>
    <t>L.N. =</t>
  </si>
  <si>
    <t>Q     =</t>
  </si>
  <si>
    <t>x</t>
  </si>
  <si>
    <t>1ª Parcela</t>
  </si>
  <si>
    <t>Reaj. de jun/00 a Dez/00</t>
  </si>
  <si>
    <t>Reaj. De Dez/00 a Set 2009</t>
  </si>
  <si>
    <t>2ª Parcela</t>
  </si>
  <si>
    <t>t =</t>
  </si>
  <si>
    <t>+</t>
  </si>
  <si>
    <t>=</t>
  </si>
  <si>
    <t>/</t>
  </si>
  <si>
    <t>Então: T=(R$ 9,293+R$0,119xD)x1,17 (ICMS) (por tonelada)</t>
  </si>
  <si>
    <t>*</t>
  </si>
  <si>
    <t>CUIABÁ - PRIMAVERA</t>
  </si>
  <si>
    <t>DNIT</t>
  </si>
  <si>
    <t>AVENIDA ELDEVIR VICTORINO VIECILLI, ENTRE AVENIDA CALIFÓRNIA (E 00) E RUA ALFREDO LORENZZON (E 260 + 12,673m)</t>
  </si>
  <si>
    <t>Tratamento superficial triplo com banho diluído - brita comercial</t>
  </si>
  <si>
    <t>SINAPI</t>
  </si>
  <si>
    <t>2.1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</si>
  <si>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</si>
  <si>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</si>
  <si>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COMPOSIÇÕES DE PREÇOS UNITÁRIOS</t>
  </si>
  <si>
    <t>CLASSE/TIPO</t>
  </si>
  <si>
    <t>REFERÊNCIA</t>
  </si>
  <si>
    <t>CÓDIGOS</t>
  </si>
  <si>
    <t>UNIDADE</t>
  </si>
  <si>
    <t>COEFICIENTE</t>
  </si>
  <si>
    <t>CUSTO UNITÁRIO</t>
  </si>
  <si>
    <t>CUSTO           PARCIAL</t>
  </si>
  <si>
    <t>CUSTO TOTAL</t>
  </si>
  <si>
    <t>CPU 001</t>
  </si>
  <si>
    <t>KG</t>
  </si>
  <si>
    <t/>
  </si>
  <si>
    <t>INSUMO</t>
  </si>
  <si>
    <t>COMPOSICAO</t>
  </si>
  <si>
    <t>H</t>
  </si>
  <si>
    <t>88316</t>
  </si>
  <si>
    <t>SERVENTE COM ENCARGOS COMPLEMENTARES</t>
  </si>
  <si>
    <t>PEDREIRO COM ENCARGOS COMPLEMENTARES</t>
  </si>
  <si>
    <t>M3</t>
  </si>
  <si>
    <t>M</t>
  </si>
  <si>
    <t>SINAPI                  03/2017</t>
  </si>
  <si>
    <t>PEÇA DE MADEIRA NATIVA/REGINAL 2,50 X 7,0 CM (SARRAFO P/ FORMA)</t>
  </si>
  <si>
    <t>TABUA MADEIRA 2a QUALIDADE 2,50 X 30 CM (1 X 12") NÃO APARELHADA</t>
  </si>
  <si>
    <t>CONCRETO USINADO BOMBEÁVEL, CLASSE DE RESISTÊNICA C20, COM BRITA 0 E 1, EXCLUI SERVIÇO DE BOMBEAMENTO (NBR 8953)</t>
  </si>
  <si>
    <t>COMPOSIÇÃO UTILIZADA COMO MODELO: SINAPI 03/2017  - COD.: 94281</t>
  </si>
  <si>
    <t>Execução de sarjeta de concreto usinado, moldada  in loco  em trecho reto, 30 cm base x 5 cm altura. af_06/2016</t>
  </si>
  <si>
    <t>CP</t>
  </si>
  <si>
    <t>2.2</t>
  </si>
  <si>
    <t>001</t>
  </si>
  <si>
    <t>2.0</t>
  </si>
  <si>
    <t>60 DIAS</t>
  </si>
  <si>
    <t xml:space="preserve">DRENAGEM </t>
  </si>
  <si>
    <t>MEIO FIO E SARJETA</t>
  </si>
  <si>
    <t>2.1.1</t>
  </si>
  <si>
    <t>2.1.2</t>
  </si>
  <si>
    <t>TUBULAÇÃO</t>
  </si>
  <si>
    <t>Escavação mecânica de vala em mat.1a cat.</t>
  </si>
  <si>
    <t>m3</t>
  </si>
  <si>
    <t>Reaterro e compactação com soquete vibratório</t>
  </si>
  <si>
    <t>2003870</t>
  </si>
  <si>
    <t>Assentamento de tubo D = 50 cm PA-2 comercial - junta rígida</t>
  </si>
  <si>
    <t>2003823</t>
  </si>
  <si>
    <t>Assentamento de tubo D = 60 cm PA-2 comercial - junta rígida</t>
  </si>
  <si>
    <t>2003827</t>
  </si>
  <si>
    <t>Assentamento de tubo D = 80 cm PA-2 comercial - junta rígida</t>
  </si>
  <si>
    <t>2003831</t>
  </si>
  <si>
    <t>Assentamento de tubo D = 100 cm PA-2 comercial - junta rígida</t>
  </si>
  <si>
    <t>2003835</t>
  </si>
  <si>
    <t>Assentamento de tubo D = 120 cm PA-2 comercial - junta rígida</t>
  </si>
  <si>
    <t>CAIXAS E DISPOSITIVOS</t>
  </si>
  <si>
    <t>2003622</t>
  </si>
  <si>
    <t>Boca de lobo combinada - chapéu e grelha simples - BLC 01 - areia e brita comerciais</t>
  </si>
  <si>
    <t>und</t>
  </si>
  <si>
    <t>2003642</t>
  </si>
  <si>
    <t>Caixa de ligação e passagem - CLP 01 - areia e brita comerciais</t>
  </si>
  <si>
    <t>2003646</t>
  </si>
  <si>
    <t>Caixa de ligação e passagem - CLP 03 - areia e brita comerciais</t>
  </si>
  <si>
    <t>2003648</t>
  </si>
  <si>
    <t>Caixa de ligação e passagem - CLP 04 - areia e brita comerciais</t>
  </si>
  <si>
    <t>203680</t>
  </si>
  <si>
    <t>Poço de visita - PVI 02 - areia e brita comerciais</t>
  </si>
  <si>
    <t>2003682</t>
  </si>
  <si>
    <t>Poço de visita - PVI 03 - areia e brita comerciais</t>
  </si>
  <si>
    <t>2003684</t>
  </si>
  <si>
    <t>Poço de visita - PVI 04 - areia e brita comerciais</t>
  </si>
  <si>
    <t>2003686</t>
  </si>
  <si>
    <t>Poço de visita - PVI 05 - areia e brita comerciais</t>
  </si>
  <si>
    <t>2003457</t>
  </si>
  <si>
    <t>Dissipador de energia - DEB 05 - areia e pedra de mão comerciais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</si>
  <si>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</si>
  <si>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</si>
  <si>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</si>
  <si>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</si>
  <si>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</si>
  <si>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</si>
  <si>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</si>
  <si>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</si>
  <si>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</si>
  <si>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</si>
  <si>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</si>
  <si>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</si>
  <si>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</si>
  <si>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</si>
  <si>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</si>
  <si>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</si>
  <si>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</si>
  <si>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4011351</t>
  </si>
  <si>
    <t>4011372</t>
  </si>
  <si>
    <t>Tratamento superficial duplo com banho diluído - brita comercial</t>
  </si>
  <si>
    <t>4915637</t>
  </si>
  <si>
    <t>Capa selante - areia comercial</t>
  </si>
  <si>
    <t>Asfalto Diluído CM-30 p/ Imprimação (aquisição)</t>
  </si>
  <si>
    <t>Emulsão Asfáltica RR-2C p/  TSD (aquisição)</t>
  </si>
  <si>
    <t>Asfalto Diluído CM-30 p/ Imprimação (transporte CBA-PVA)</t>
  </si>
  <si>
    <t>Emulsão Asfáltica RR-2C p/  TSD (transporte CBA-PVA)</t>
  </si>
  <si>
    <t>5914389</t>
  </si>
  <si>
    <t>Transporte com caminhao basculante 10 m³ - rodovia pavimentada (brita p/ TSD) DMT= 160 KM</t>
  </si>
  <si>
    <t>ton x km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</si>
  <si>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</si>
  <si>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</si>
  <si>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</si>
  <si>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</si>
  <si>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</si>
  <si>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</si>
  <si>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</si>
  <si>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</si>
  <si>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</si>
  <si>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área tubo</t>
  </si>
  <si>
    <t>comprimento</t>
  </si>
  <si>
    <t xml:space="preserve">largura </t>
  </si>
  <si>
    <t>profundidade</t>
  </si>
  <si>
    <t>volume escavação</t>
  </si>
  <si>
    <t>volume reaterro</t>
  </si>
  <si>
    <t>Caixa de ligação e passagem - CLP 02 - areia e brita comerciais</t>
  </si>
  <si>
    <t>2003644</t>
  </si>
  <si>
    <t>2.3.10</t>
  </si>
  <si>
    <t>Dissipador de energia - DEB 06 - areia e pedra de mão comerciais</t>
  </si>
  <si>
    <t>2003459</t>
  </si>
  <si>
    <t>RECOMPOSIÇÃO ASFÁLTICA (Av. Siriema)</t>
  </si>
  <si>
    <t>90 DIAS</t>
  </si>
  <si>
    <t>TOTAL PARCIAL</t>
  </si>
  <si>
    <t>TOTAL GERAL</t>
  </si>
  <si>
    <t>ANP</t>
  </si>
  <si>
    <t>PREÇO  UNITÁRIO                       S/ B.D.I.</t>
  </si>
  <si>
    <t>PREÇO  UNITÁRIO                       C/ B.D.I.</t>
  </si>
  <si>
    <t>VALOR                  TOTAL                              S/ B.D.I.</t>
  </si>
  <si>
    <t>VALOR                  TOTAL                              C/ B.D.I.</t>
  </si>
  <si>
    <t>Fernanda Cristine Rabêlo Gueno</t>
  </si>
  <si>
    <r>
      <t>Eng</t>
    </r>
    <r>
      <rPr>
        <sz val="11"/>
        <color theme="1"/>
        <rFont val="Calibri"/>
        <family val="2"/>
      </rPr>
      <t>ªCivil CREA 10080200-0</t>
    </r>
  </si>
  <si>
    <t>Fernanda Cristine Rabelo Gueno</t>
  </si>
  <si>
    <t>CREA 10080200-0</t>
  </si>
  <si>
    <t xml:space="preserve">           ____________________________________</t>
  </si>
  <si>
    <t>2003680</t>
  </si>
  <si>
    <t>ÍNDICES DE ATUALIZAÇÃO DE REAJUSTAMENTO: Conforme PORTARIA/DNIT n.º 1078/2015</t>
  </si>
  <si>
    <t>Equações tarifárias estabelecidas na Portaria 1.078/2015</t>
  </si>
  <si>
    <t>26,939 + 0,253xD</t>
  </si>
  <si>
    <t>Transporte a QUENTE/FRIO</t>
  </si>
  <si>
    <t>DNIT PORT. 1078-2015</t>
  </si>
  <si>
    <t>DNIT PORT. 1078-2016</t>
  </si>
  <si>
    <t>DNIT - SICRO - Março/18                                   SINAPI - Julho/18</t>
  </si>
  <si>
    <t>Composição da Parcela de BDI (Bonificações e Despesas Indiretas) SEM DESONERAÇÃO - Obras e Serviços</t>
  </si>
  <si>
    <t>Referência</t>
  </si>
  <si>
    <t>Itens relativos à Administração da Obra</t>
  </si>
  <si>
    <t>AC - Administração Central</t>
  </si>
  <si>
    <t>DF - Custos Financeiros</t>
  </si>
  <si>
    <t>C - Riscos</t>
  </si>
  <si>
    <t>S - Seguros e Garantias</t>
  </si>
  <si>
    <t>Sub-total</t>
  </si>
  <si>
    <t>Lucro</t>
  </si>
  <si>
    <t>L - Lucro/Remuneração</t>
  </si>
  <si>
    <t>I - Taxas e Impostos</t>
  </si>
  <si>
    <t>PIS</t>
  </si>
  <si>
    <t>COFINS</t>
  </si>
  <si>
    <t>ISSQN</t>
  </si>
  <si>
    <t>BDI=</t>
  </si>
  <si>
    <t>Transporte com caminhão basculante de 10 m³ - rodovia pavimentada (brita p/ TST) - DMT aprox. = 160km</t>
  </si>
  <si>
    <t>Primavera do Leste, 01 de Outubro de 2018.</t>
  </si>
  <si>
    <t xml:space="preserve">                    Fernanda Cristine Rabelo Gueno</t>
  </si>
  <si>
    <t xml:space="preserve">                               CREA 10080200-0</t>
  </si>
</sst>
</file>

<file path=xl/styles.xml><?xml version="1.0" encoding="utf-8"?>
<styleSheet xmlns="http://schemas.openxmlformats.org/spreadsheetml/2006/main">
  <numFmts count="51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0.00&quot; m&quot;"/>
    <numFmt numFmtId="167" formatCode="_-* #,##0.000_-;\-* #,##0.000_-;_-* &quot;-&quot;??_-;_-@_-"/>
    <numFmt numFmtId="168" formatCode="_-* #,##0.000_-;\-* #,##0.000_-;_-* &quot;-&quot;???_-;_-@_-"/>
    <numFmt numFmtId="169" formatCode="#,##0.000"/>
    <numFmt numFmtId="170" formatCode="#,##0.0000"/>
    <numFmt numFmtId="171" formatCode="0.0000"/>
    <numFmt numFmtId="172" formatCode="0.00&quot; m2&quot;"/>
    <numFmt numFmtId="173" formatCode="[$-416]mmm/yy;@"/>
    <numFmt numFmtId="174" formatCode="_(&quot;R$&quot;* #,##0.00_);_(&quot;R$&quot;* \(#,##0.00\);_(&quot;R$&quot;* &quot;-&quot;??_);_(@_)"/>
    <numFmt numFmtId="175" formatCode="_(* #,##0.000_);_(* \(#,##0.000\);_(* \-??_);_(@_)"/>
    <numFmt numFmtId="176" formatCode="_(* #,##0.0000_);_(* \(#,##0.0000\);_(* \-????_);_(@_)"/>
    <numFmt numFmtId="177" formatCode="_(* #,##0.00000_);_(* \(#,##0.00000\);_(* \-??_);_(@_)"/>
    <numFmt numFmtId="178" formatCode="_(* #,##0.000_);_(* \(#,##0.000\);_(* \-????_);_(@_)"/>
    <numFmt numFmtId="179" formatCode="0\.0"/>
    <numFmt numFmtId="180" formatCode="&quot;Cr$&quot;#,##0.00_);\(&quot;Cr$&quot;#,##0.00\)"/>
    <numFmt numFmtId="181" formatCode="\$#,##0.00_);\(\$#,##0.00\)"/>
    <numFmt numFmtId="182" formatCode="_-&quot;$&quot;* #,##0_-;\-&quot;$&quot;* #,##0_-;_-&quot;$&quot;* &quot;-&quot;_-;_-@_-"/>
    <numFmt numFmtId="183" formatCode="\$#,##0_);\(\$#,##0\)"/>
    <numFmt numFmtId="184" formatCode="#."/>
    <numFmt numFmtId="185" formatCode="mmmm\ d\,\ yyyy"/>
    <numFmt numFmtId="186" formatCode="[$€]#,##0.00_);[Red]\([$€]#,##0.00\)"/>
    <numFmt numFmtId="187" formatCode="_([$€]\ * #,##0.00_);_([$€]\ * \(#,##0.00\);_([$€]\ * &quot;-&quot;??_);_(@_)"/>
    <numFmt numFmtId="188" formatCode="_(&quot;R$ &quot;* #,##0.00_);_(&quot;R$ &quot;* \(#,##0.00\);_(&quot;R$ &quot;* \-??_);_(@_)"/>
    <numFmt numFmtId="189" formatCode="_(* #,##0.00_);_(* \(#,##0.00\);_(* \-??_);_(@_)"/>
    <numFmt numFmtId="190" formatCode="_(&quot;R$&quot;* #,##0.00_);_(&quot;R$&quot;* \(#,##0.00\);_(&quot;R$&quot;* \-??_);_(@_)"/>
    <numFmt numFmtId="191" formatCode="00000"/>
    <numFmt numFmtId="192" formatCode="_(&quot;R$ &quot;* #,##0.00_);_(&quot;R$ &quot;* \(#,##0.00\);_(&quot;R$ &quot;* &quot;-&quot;??_);_(@_)"/>
    <numFmt numFmtId="193" formatCode="\$#,##0\ ;\(\$#,##0\)"/>
    <numFmt numFmtId="194" formatCode="_(&quot;Cr$&quot;* #,##0.00_);_(&quot;Cr$&quot;* \(#,##0.00\);_(&quot;Cr$&quot;* &quot;-&quot;??_);_(@_)"/>
    <numFmt numFmtId="195" formatCode="00"/>
    <numFmt numFmtId="196" formatCode="&quot;R$&quot;#,##0_);[Red]&quot;(R$&quot;#,##0\)"/>
    <numFmt numFmtId="197" formatCode="#,##0.0000\ ;&quot; (&quot;#,##0.0000\);&quot; -&quot;#.00\ ;@\ "/>
    <numFmt numFmtId="198" formatCode="0.0%"/>
    <numFmt numFmtId="199" formatCode="#,##0.000;[Red]#,##0.000"/>
    <numFmt numFmtId="200" formatCode="&quot;R$&quot;#,##0_);&quot;(R$&quot;#,##0\)"/>
    <numFmt numFmtId="201" formatCode="#,##0.00&quot; x&quot;"/>
    <numFmt numFmtId="202" formatCode="0.00000000"/>
    <numFmt numFmtId="203" formatCode="#,##0.0"/>
    <numFmt numFmtId="204" formatCode="&quot;R$ &quot;#,##0_);\(&quot;R$ &quot;#,##0\)"/>
    <numFmt numFmtId="205" formatCode="&quot;R$&quot;#,##0_);[Red]\(&quot;R$&quot;#,##0\)"/>
    <numFmt numFmtId="206" formatCode="General_)"/>
    <numFmt numFmtId="207" formatCode="#.##000"/>
    <numFmt numFmtId="208" formatCode="#.##0,"/>
    <numFmt numFmtId="209" formatCode="#,##0.00000"/>
    <numFmt numFmtId="210" formatCode="&quot;Primavera do Leste, &quot;dd&quot; de &quot;mmmm&quot; de &quot;yyyy&quot;.&quot;"/>
    <numFmt numFmtId="211" formatCode="0.00&quot; m²&quot;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12"/>
      <color indexed="24"/>
      <name val="Arial"/>
      <family val="2"/>
    </font>
    <font>
      <sz val="1"/>
      <color indexed="16"/>
      <name val="Courier"/>
      <family val="3"/>
    </font>
    <font>
      <b/>
      <sz val="10"/>
      <name val="Cataneo BT"/>
      <family val="4"/>
    </font>
    <font>
      <sz val="1"/>
      <color indexed="8"/>
      <name val="Courier"/>
      <family val="3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sz val="12"/>
      <name val="Arial MT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color indexed="10"/>
      <name val="MS Sans Serif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"/>
      <color indexed="16"/>
      <name val="Courier New"/>
      <family val="3"/>
    </font>
    <font>
      <sz val="10"/>
      <name val="MS Sans Serif"/>
      <family val="2"/>
    </font>
    <font>
      <sz val="11"/>
      <name val="Tahoma"/>
      <family val="2"/>
    </font>
    <font>
      <sz val="11"/>
      <color indexed="8"/>
      <name val="Lucida Sans Unicode"/>
      <family val="2"/>
    </font>
    <font>
      <sz val="8"/>
      <name val="Helv"/>
    </font>
    <font>
      <sz val="1"/>
      <color indexed="18"/>
      <name val="Courier New"/>
      <family val="3"/>
    </font>
    <font>
      <sz val="12"/>
      <name val="Courier"/>
      <family val="3"/>
    </font>
    <font>
      <b/>
      <i/>
      <sz val="9"/>
      <name val="Arial"/>
      <family val="2"/>
    </font>
    <font>
      <b/>
      <sz val="7"/>
      <color indexed="10"/>
      <name val="Arial"/>
      <family val="2"/>
    </font>
    <font>
      <b/>
      <sz val="18"/>
      <color indexed="54"/>
      <name val="Cambria"/>
      <family val="2"/>
    </font>
    <font>
      <b/>
      <u/>
      <sz val="10"/>
      <name val="Arial"/>
      <family val="2"/>
    </font>
    <font>
      <b/>
      <sz val="15"/>
      <color indexed="56"/>
      <name val="Calibri"/>
      <family val="2"/>
    </font>
    <font>
      <b/>
      <sz val="1"/>
      <color indexed="16"/>
      <name val="Courier New"/>
      <family val="3"/>
    </font>
    <font>
      <sz val="11"/>
      <name val="Arial"/>
      <family val="2"/>
    </font>
    <font>
      <sz val="11"/>
      <color indexed="1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ourier"/>
      <family val="3"/>
    </font>
    <font>
      <sz val="10"/>
      <color theme="1"/>
      <name val="Calibri"/>
      <family val="2"/>
      <scheme val="minor"/>
    </font>
    <font>
      <sz val="10"/>
      <color rgb="FF000000"/>
      <name val="Courier"/>
      <family val="3"/>
    </font>
    <font>
      <b/>
      <sz val="10"/>
      <color rgb="FF000000"/>
      <name val="Courier"/>
      <family val="3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i/>
      <sz val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medium">
        <color indexed="29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>
      <alignment horizontal="center" vertical="top"/>
    </xf>
    <xf numFmtId="164" fontId="4" fillId="0" borderId="0"/>
    <xf numFmtId="164" fontId="4" fillId="0" borderId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180" fontId="35" fillId="0" borderId="0">
      <protection locked="0"/>
    </xf>
    <xf numFmtId="180" fontId="35" fillId="0" borderId="0">
      <protection locked="0"/>
    </xf>
    <xf numFmtId="0" fontId="27" fillId="22" borderId="56" applyNumberFormat="0" applyFont="0" applyBorder="0" applyAlignment="0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22" borderId="56" applyNumberFormat="0" applyFont="0" applyBorder="0" applyAlignment="0">
      <alignment horizontal="left" vertical="center"/>
    </xf>
    <xf numFmtId="0" fontId="38" fillId="11" borderId="61" applyNumberFormat="0" applyAlignment="0" applyProtection="0"/>
    <xf numFmtId="0" fontId="39" fillId="18" borderId="62" applyNumberFormat="0" applyAlignment="0" applyProtection="0"/>
    <xf numFmtId="0" fontId="29" fillId="0" borderId="63">
      <alignment horizontal="center" vertical="center"/>
    </xf>
    <xf numFmtId="39" fontId="2" fillId="0" borderId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2" fillId="0" borderId="0"/>
    <xf numFmtId="0" fontId="41" fillId="0" borderId="0"/>
    <xf numFmtId="0" fontId="42" fillId="0" borderId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ill="0" applyBorder="0" applyAlignment="0" applyProtection="0"/>
    <xf numFmtId="183" fontId="2" fillId="0" borderId="0" applyFill="0" applyBorder="0" applyAlignment="0" applyProtection="0"/>
    <xf numFmtId="0" fontId="43" fillId="0" borderId="0" applyFont="0" applyFill="0" applyBorder="0" applyAlignment="0" applyProtection="0"/>
    <xf numFmtId="184" fontId="44" fillId="0" borderId="0">
      <protection locked="0"/>
    </xf>
    <xf numFmtId="185" fontId="2" fillId="0" borderId="0" applyFill="0" applyBorder="0" applyAlignment="0" applyProtection="0"/>
    <xf numFmtId="0" fontId="45" fillId="0" borderId="0">
      <alignment horizontal="left" vertical="center"/>
    </xf>
    <xf numFmtId="0" fontId="4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47" fillId="0" borderId="0"/>
    <xf numFmtId="186" fontId="2" fillId="0" borderId="0" applyFill="0" applyBorder="0" applyAlignment="0" applyProtection="0"/>
    <xf numFmtId="187" fontId="2" fillId="0" borderId="0" applyFont="0" applyFill="0" applyBorder="0" applyAlignment="0" applyProtection="0"/>
    <xf numFmtId="0" fontId="32" fillId="0" borderId="0"/>
    <xf numFmtId="0" fontId="48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2" fontId="2" fillId="0" borderId="0" applyFill="0" applyBorder="0" applyAlignment="0" applyProtection="0"/>
    <xf numFmtId="2" fontId="43" fillId="0" borderId="0" applyFont="0" applyFill="0" applyBorder="0" applyAlignment="0" applyProtection="0"/>
    <xf numFmtId="184" fontId="44" fillId="0" borderId="0">
      <protection locked="0"/>
    </xf>
    <xf numFmtId="0" fontId="49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3" fillId="0" borderId="0"/>
    <xf numFmtId="0" fontId="54" fillId="7" borderId="61" applyNumberFormat="0" applyAlignment="0" applyProtection="0"/>
    <xf numFmtId="0" fontId="2" fillId="0" borderId="65">
      <alignment horizontal="center" vertical="top" wrapText="1"/>
    </xf>
    <xf numFmtId="0" fontId="55" fillId="0" borderId="66" applyNumberFormat="0" applyFill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2" fillId="0" borderId="0" applyFill="0" applyBorder="0" applyAlignment="0" applyProtection="0"/>
    <xf numFmtId="184" fontId="2" fillId="0" borderId="0" applyFill="0" applyBorder="0" applyAlignment="0" applyProtection="0"/>
    <xf numFmtId="189" fontId="2" fillId="0" borderId="0" applyFill="0" applyBorder="0" applyAlignment="0" applyProtection="0"/>
    <xf numFmtId="44" fontId="1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88" fontId="2" fillId="0" borderId="0" applyFill="0" applyBorder="0" applyAlignment="0" applyProtection="0"/>
    <xf numFmtId="171" fontId="2" fillId="0" borderId="0" applyFont="0" applyFill="0" applyBorder="0" applyAlignment="0" applyProtection="0"/>
    <xf numFmtId="190" fontId="2" fillId="0" borderId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6" fillId="0" borderId="0">
      <protection locked="0"/>
    </xf>
    <xf numFmtId="194" fontId="2" fillId="0" borderId="0" applyFont="0" applyFill="0" applyBorder="0" applyAlignment="0" applyProtection="0"/>
    <xf numFmtId="0" fontId="56" fillId="10" borderId="0" applyNumberFormat="0" applyBorder="0" applyAlignment="0" applyProtection="0"/>
    <xf numFmtId="37" fontId="57" fillId="0" borderId="0"/>
    <xf numFmtId="0" fontId="2" fillId="0" borderId="0"/>
    <xf numFmtId="49" fontId="2" fillId="0" borderId="0" applyProtection="0"/>
    <xf numFmtId="0" fontId="28" fillId="0" borderId="0"/>
    <xf numFmtId="0" fontId="28" fillId="0" borderId="0"/>
    <xf numFmtId="49" fontId="2" fillId="0" borderId="0" applyProtection="0"/>
    <xf numFmtId="0" fontId="58" fillId="0" borderId="0" applyNumberFormat="0" applyFill="0" applyBorder="0" applyAlignment="0" applyProtection="0"/>
    <xf numFmtId="49" fontId="2" fillId="0" borderId="0" applyProtection="0"/>
    <xf numFmtId="0" fontId="32" fillId="0" borderId="0"/>
    <xf numFmtId="0" fontId="28" fillId="0" borderId="0"/>
    <xf numFmtId="49" fontId="2" fillId="0" borderId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0" borderId="0"/>
    <xf numFmtId="0" fontId="1" fillId="0" borderId="0"/>
    <xf numFmtId="0" fontId="1" fillId="0" borderId="0"/>
    <xf numFmtId="0" fontId="32" fillId="0" borderId="0"/>
    <xf numFmtId="49" fontId="2" fillId="0" borderId="0" applyProtection="0"/>
    <xf numFmtId="0" fontId="28" fillId="0" borderId="0"/>
    <xf numFmtId="0" fontId="28" fillId="0" borderId="0"/>
    <xf numFmtId="0" fontId="28" fillId="0" borderId="0"/>
    <xf numFmtId="49" fontId="2" fillId="0" borderId="0" applyProtection="0"/>
    <xf numFmtId="49" fontId="2" fillId="0" borderId="0" applyProtection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8" borderId="67" applyNumberFormat="0" applyFont="0" applyAlignment="0" applyProtection="0"/>
    <xf numFmtId="195" fontId="27" fillId="0" borderId="68">
      <alignment horizontal="center" vertical="center"/>
    </xf>
    <xf numFmtId="0" fontId="2" fillId="0" borderId="0" applyNumberFormat="0" applyBorder="0">
      <alignment horizontal="center" vertical="center"/>
    </xf>
    <xf numFmtId="0" fontId="61" fillId="11" borderId="69" applyNumberFormat="0" applyAlignment="0" applyProtection="0"/>
    <xf numFmtId="10" fontId="2" fillId="0" borderId="0" applyFill="0" applyBorder="0" applyAlignment="0" applyProtection="0"/>
    <xf numFmtId="184" fontId="62" fillId="0" borderId="0">
      <protection locked="0"/>
    </xf>
    <xf numFmtId="184" fontId="62" fillId="0" borderId="0">
      <protection locked="0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>
      <protection locked="0"/>
    </xf>
    <xf numFmtId="38" fontId="66" fillId="0" borderId="0"/>
    <xf numFmtId="38" fontId="63" fillId="0" borderId="0" applyFont="0" applyFill="0" applyBorder="0" applyAlignment="0" applyProtection="0"/>
    <xf numFmtId="184" fontId="67" fillId="0" borderId="0">
      <protection locked="0"/>
    </xf>
    <xf numFmtId="196" fontId="2" fillId="0" borderId="0" applyFill="0" applyBorder="0" applyAlignment="0" applyProtection="0"/>
    <xf numFmtId="164" fontId="3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64" fontId="3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64" fontId="64" fillId="0" borderId="0" applyFont="0" applyFill="0" applyBorder="0" applyAlignment="0" applyProtection="0"/>
    <xf numFmtId="42" fontId="2" fillId="0" borderId="0" applyFill="0" applyBorder="0" applyAlignment="0" applyProtection="0"/>
    <xf numFmtId="42" fontId="2" fillId="0" borderId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97" fontId="2" fillId="0" borderId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ill="0" applyBorder="0" applyAlignment="0" applyProtection="0"/>
    <xf numFmtId="16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9" fontId="2" fillId="0" borderId="0" applyFill="0" applyBorder="0" applyAlignment="0" applyProtection="0"/>
    <xf numFmtId="16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200" fontId="2" fillId="0" borderId="0" applyFill="0" applyBorder="0" applyAlignment="0" applyProtection="0"/>
    <xf numFmtId="189" fontId="2" fillId="0" borderId="0" applyFill="0" applyBorder="0" applyAlignment="0" applyProtection="0"/>
    <xf numFmtId="201" fontId="28" fillId="0" borderId="0" applyFont="0" applyFill="0" applyBorder="0" applyAlignment="0" applyProtection="0"/>
    <xf numFmtId="202" fontId="2" fillId="0" borderId="0" applyFill="0" applyBorder="0" applyAlignment="0" applyProtection="0"/>
    <xf numFmtId="189" fontId="2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9" fontId="2" fillId="0" borderId="0" applyFill="0" applyBorder="0" applyAlignment="0" applyProtection="0"/>
    <xf numFmtId="185" fontId="2" fillId="0" borderId="0" applyFill="0" applyBorder="0" applyAlignment="0" applyProtection="0"/>
    <xf numFmtId="188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203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205" fontId="2" fillId="0" borderId="0" applyFill="0" applyBorder="0" applyAlignment="0" applyProtection="0"/>
    <xf numFmtId="206" fontId="68" fillId="0" borderId="0">
      <alignment horizontal="left"/>
    </xf>
    <xf numFmtId="189" fontId="69" fillId="0" borderId="70"/>
    <xf numFmtId="189" fontId="12" fillId="0" borderId="71"/>
    <xf numFmtId="0" fontId="70" fillId="0" borderId="72" applyNumberFormat="0" applyBorder="0" applyAlignment="0">
      <alignment horizontal="center" vertical="center"/>
    </xf>
    <xf numFmtId="0" fontId="71" fillId="0" borderId="0" applyNumberFormat="0" applyFill="0" applyBorder="0" applyAlignment="0" applyProtection="0"/>
    <xf numFmtId="0" fontId="72" fillId="0" borderId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11" fillId="2" borderId="0"/>
    <xf numFmtId="0" fontId="11" fillId="2" borderId="0">
      <alignment horizontal="left" indent="1"/>
    </xf>
    <xf numFmtId="0" fontId="11" fillId="0" borderId="0">
      <alignment horizontal="left" indent="1"/>
    </xf>
    <xf numFmtId="184" fontId="74" fillId="0" borderId="0">
      <protection locked="0"/>
    </xf>
    <xf numFmtId="184" fontId="74" fillId="0" borderId="0">
      <protection locked="0"/>
    </xf>
    <xf numFmtId="0" fontId="75" fillId="23" borderId="1">
      <alignment horizontal="center"/>
    </xf>
    <xf numFmtId="207" fontId="46" fillId="0" borderId="0">
      <protection locked="0"/>
    </xf>
    <xf numFmtId="208" fontId="46" fillId="0" borderId="0"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0" fontId="32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7" borderId="0" applyNumberFormat="0" applyBorder="0" applyAlignment="0" applyProtection="0"/>
    <xf numFmtId="0" fontId="32" fillId="30" borderId="0" applyNumberFormat="0" applyBorder="0" applyAlignment="0" applyProtection="0"/>
    <xf numFmtId="0" fontId="32" fillId="13" borderId="0" applyNumberFormat="0" applyBorder="0" applyAlignment="0" applyProtection="0"/>
    <xf numFmtId="0" fontId="32" fillId="31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32" fillId="14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3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0" borderId="0" applyNumberFormat="0" applyBorder="0" applyAlignment="0" applyProtection="0"/>
    <xf numFmtId="0" fontId="49" fillId="12" borderId="0" applyNumberFormat="0" applyBorder="0" applyAlignment="0" applyProtection="0"/>
    <xf numFmtId="0" fontId="38" fillId="11" borderId="78" applyNumberFormat="0" applyAlignment="0" applyProtection="0"/>
    <xf numFmtId="0" fontId="39" fillId="18" borderId="62" applyNumberFormat="0" applyAlignment="0" applyProtection="0"/>
    <xf numFmtId="0" fontId="55" fillId="0" borderId="66" applyNumberFormat="0" applyFill="0" applyAlignment="0" applyProtection="0"/>
    <xf numFmtId="0" fontId="33" fillId="35" borderId="0" applyNumberFormat="0" applyBorder="0" applyAlignment="0" applyProtection="0"/>
    <xf numFmtId="0" fontId="33" fillId="16" borderId="0" applyNumberFormat="0" applyBorder="0" applyAlignment="0" applyProtection="0"/>
    <xf numFmtId="0" fontId="33" fillId="15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19" borderId="0" applyNumberFormat="0" applyBorder="0" applyAlignment="0" applyProtection="0"/>
    <xf numFmtId="0" fontId="54" fillId="7" borderId="78" applyNumberFormat="0" applyAlignment="0" applyProtection="0"/>
    <xf numFmtId="0" fontId="34" fillId="21" borderId="0" applyNumberFormat="0" applyBorder="0" applyAlignment="0" applyProtection="0"/>
    <xf numFmtId="0" fontId="56" fillId="10" borderId="0" applyNumberFormat="0" applyBorder="0" applyAlignment="0" applyProtection="0"/>
    <xf numFmtId="0" fontId="60" fillId="8" borderId="79" applyNumberFormat="0" applyFont="0" applyAlignment="0" applyProtection="0"/>
    <xf numFmtId="0" fontId="61" fillId="11" borderId="80" applyNumberFormat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73" applyNumberFormat="0" applyFill="0" applyAlignment="0" applyProtection="0"/>
    <xf numFmtId="0" fontId="85" fillId="0" borderId="81" applyNumberFormat="0" applyFill="0" applyAlignment="0" applyProtection="0"/>
    <xf numFmtId="0" fontId="86" fillId="0" borderId="8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83" applyNumberFormat="0" applyFill="0" applyAlignment="0" applyProtection="0"/>
  </cellStyleXfs>
  <cellXfs count="481">
    <xf numFmtId="0" fontId="0" fillId="0" borderId="0" xfId="0"/>
    <xf numFmtId="0" fontId="2" fillId="0" borderId="0" xfId="3"/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49" fontId="6" fillId="0" borderId="0" xfId="3" applyNumberFormat="1" applyFont="1" applyAlignment="1">
      <alignment horizontal="left" vertical="center"/>
    </xf>
    <xf numFmtId="0" fontId="2" fillId="0" borderId="0" xfId="3" applyAlignment="1">
      <alignment vertical="center"/>
    </xf>
    <xf numFmtId="10" fontId="8" fillId="0" borderId="0" xfId="4" applyNumberFormat="1" applyFont="1" applyAlignment="1">
      <alignment horizontal="center" vertical="center"/>
    </xf>
    <xf numFmtId="164" fontId="9" fillId="0" borderId="0" xfId="5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0" fontId="8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/>
    </xf>
    <xf numFmtId="0" fontId="2" fillId="0" borderId="0" xfId="3" applyFont="1"/>
    <xf numFmtId="164" fontId="10" fillId="0" borderId="0" xfId="5" applyNumberFormat="1" applyFont="1" applyAlignment="1">
      <alignment horizontal="center"/>
    </xf>
    <xf numFmtId="0" fontId="11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3" fontId="11" fillId="3" borderId="4" xfId="3" applyNumberFormat="1" applyFont="1" applyFill="1" applyBorder="1" applyAlignment="1">
      <alignment horizontal="center" vertical="center"/>
    </xf>
    <xf numFmtId="3" fontId="11" fillId="3" borderId="5" xfId="3" applyNumberFormat="1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vertical="center"/>
    </xf>
    <xf numFmtId="43" fontId="11" fillId="3" borderId="4" xfId="1" applyFont="1" applyFill="1" applyBorder="1" applyAlignment="1">
      <alignment horizontal="center" vertical="center"/>
    </xf>
    <xf numFmtId="10" fontId="11" fillId="3" borderId="4" xfId="2" applyNumberFormat="1" applyFont="1" applyFill="1" applyBorder="1" applyAlignment="1">
      <alignment horizontal="center" vertical="center"/>
    </xf>
    <xf numFmtId="0" fontId="11" fillId="0" borderId="0" xfId="3" applyFont="1"/>
    <xf numFmtId="3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center" vertical="center"/>
    </xf>
    <xf numFmtId="165" fontId="2" fillId="0" borderId="4" xfId="5" applyNumberFormat="1" applyFont="1" applyFill="1" applyBorder="1" applyAlignment="1">
      <alignment vertical="center"/>
    </xf>
    <xf numFmtId="164" fontId="2" fillId="0" borderId="4" xfId="5" applyNumberFormat="1" applyFont="1" applyFill="1" applyBorder="1" applyAlignment="1">
      <alignment vertical="center"/>
    </xf>
    <xf numFmtId="43" fontId="2" fillId="0" borderId="4" xfId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3" fontId="2" fillId="0" borderId="6" xfId="3" applyNumberFormat="1" applyFont="1" applyFill="1" applyBorder="1" applyAlignment="1">
      <alignment horizontal="center" vertical="center"/>
    </xf>
    <xf numFmtId="3" fontId="2" fillId="0" borderId="6" xfId="3" applyNumberFormat="1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center" vertical="center"/>
    </xf>
    <xf numFmtId="165" fontId="2" fillId="0" borderId="6" xfId="5" applyNumberFormat="1" applyFont="1" applyFill="1" applyBorder="1" applyAlignment="1">
      <alignment vertical="center"/>
    </xf>
    <xf numFmtId="164" fontId="2" fillId="0" borderId="6" xfId="5" applyNumberFormat="1" applyFont="1" applyFill="1" applyBorder="1" applyAlignment="1">
      <alignment vertical="center"/>
    </xf>
    <xf numFmtId="43" fontId="2" fillId="0" borderId="6" xfId="1" applyFont="1" applyFill="1" applyBorder="1" applyAlignment="1">
      <alignment horizontal="center" vertical="center"/>
    </xf>
    <xf numFmtId="10" fontId="2" fillId="0" borderId="6" xfId="2" applyNumberFormat="1" applyFont="1" applyFill="1" applyBorder="1" applyAlignment="1">
      <alignment horizontal="center" vertical="center"/>
    </xf>
    <xf numFmtId="0" fontId="2" fillId="0" borderId="0" xfId="3" applyBorder="1" applyAlignment="1">
      <alignment horizontal="left"/>
    </xf>
    <xf numFmtId="0" fontId="2" fillId="0" borderId="0" xfId="3" applyAlignment="1">
      <alignment horizontal="right" wrapText="1"/>
    </xf>
    <xf numFmtId="0" fontId="2" fillId="0" borderId="0" xfId="3" applyAlignment="1">
      <alignment horizontal="center"/>
    </xf>
    <xf numFmtId="0" fontId="12" fillId="0" borderId="0" xfId="3" applyFont="1" applyAlignment="1">
      <alignment horizontal="left"/>
    </xf>
    <xf numFmtId="0" fontId="2" fillId="0" borderId="0" xfId="3" applyAlignment="1">
      <alignment horizontal="left"/>
    </xf>
    <xf numFmtId="0" fontId="2" fillId="0" borderId="0" xfId="3" applyAlignment="1">
      <alignment wrapText="1"/>
    </xf>
    <xf numFmtId="166" fontId="8" fillId="0" borderId="0" xfId="2" applyNumberFormat="1" applyFont="1" applyAlignment="1">
      <alignment horizontal="left" vertical="center"/>
    </xf>
    <xf numFmtId="164" fontId="11" fillId="0" borderId="0" xfId="5" applyNumberFormat="1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vertical="center"/>
    </xf>
    <xf numFmtId="43" fontId="11" fillId="0" borderId="0" xfId="1" applyFont="1"/>
    <xf numFmtId="43" fontId="11" fillId="0" borderId="0" xfId="1" applyFont="1" applyAlignment="1">
      <alignment horizontal="center" vertical="center" wrapText="1"/>
    </xf>
    <xf numFmtId="10" fontId="8" fillId="4" borderId="3" xfId="2" applyNumberFormat="1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right" vertical="center"/>
    </xf>
    <xf numFmtId="43" fontId="8" fillId="4" borderId="3" xfId="1" applyFont="1" applyFill="1" applyBorder="1" applyAlignment="1">
      <alignment vertical="center"/>
    </xf>
    <xf numFmtId="43" fontId="2" fillId="0" borderId="0" xfId="3" applyNumberFormat="1"/>
    <xf numFmtId="0" fontId="4" fillId="0" borderId="0" xfId="3" applyFont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168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0" fillId="0" borderId="0" xfId="1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/>
    <xf numFmtId="169" fontId="0" fillId="0" borderId="0" xfId="0" applyNumberFormat="1" applyFont="1" applyAlignment="1">
      <alignment horizontal="center"/>
    </xf>
    <xf numFmtId="169" fontId="0" fillId="0" borderId="0" xfId="0" applyNumberFormat="1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9" xfId="0" applyNumberFormat="1" applyBorder="1"/>
    <xf numFmtId="169" fontId="0" fillId="0" borderId="9" xfId="0" applyNumberFormat="1" applyFont="1" applyBorder="1" applyAlignment="1">
      <alignment horizontal="center"/>
    </xf>
    <xf numFmtId="169" fontId="0" fillId="0" borderId="9" xfId="0" applyNumberFormat="1" applyFont="1" applyBorder="1"/>
    <xf numFmtId="169" fontId="0" fillId="0" borderId="10" xfId="0" applyNumberFormat="1" applyFont="1" applyBorder="1"/>
    <xf numFmtId="0" fontId="0" fillId="0" borderId="9" xfId="0" applyBorder="1"/>
    <xf numFmtId="169" fontId="0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2" xfId="0" applyNumberFormat="1" applyBorder="1"/>
    <xf numFmtId="169" fontId="0" fillId="0" borderId="12" xfId="0" applyNumberFormat="1" applyFont="1" applyBorder="1" applyAlignment="1">
      <alignment horizontal="center"/>
    </xf>
    <xf numFmtId="169" fontId="0" fillId="0" borderId="12" xfId="0" applyNumberFormat="1" applyFont="1" applyBorder="1"/>
    <xf numFmtId="169" fontId="0" fillId="0" borderId="13" xfId="0" applyNumberFormat="1" applyFont="1" applyBorder="1"/>
    <xf numFmtId="0" fontId="14" fillId="4" borderId="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169" fontId="17" fillId="0" borderId="9" xfId="0" applyNumberFormat="1" applyFont="1" applyBorder="1" applyAlignment="1">
      <alignment horizontal="center"/>
    </xf>
    <xf numFmtId="169" fontId="17" fillId="0" borderId="10" xfId="0" applyNumberFormat="1" applyFont="1" applyBorder="1" applyAlignment="1">
      <alignment horizontal="center"/>
    </xf>
    <xf numFmtId="169" fontId="14" fillId="0" borderId="0" xfId="0" applyNumberFormat="1" applyFont="1" applyAlignment="1">
      <alignment horizontal="center"/>
    </xf>
    <xf numFmtId="0" fontId="14" fillId="0" borderId="1" xfId="0" applyFont="1" applyBorder="1"/>
    <xf numFmtId="169" fontId="14" fillId="0" borderId="1" xfId="0" applyNumberFormat="1" applyFont="1" applyBorder="1" applyAlignment="1">
      <alignment horizontal="center"/>
    </xf>
    <xf numFmtId="0" fontId="14" fillId="4" borderId="1" xfId="0" applyFont="1" applyFill="1" applyBorder="1"/>
    <xf numFmtId="167" fontId="14" fillId="4" borderId="1" xfId="1" applyNumberFormat="1" applyFont="1" applyFill="1" applyBorder="1" applyAlignment="1">
      <alignment horizontal="center" vertical="center" wrapText="1"/>
    </xf>
    <xf numFmtId="168" fontId="14" fillId="4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6" xfId="1" applyNumberFormat="1" applyFon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" fontId="0" fillId="0" borderId="26" xfId="0" applyNumberFormat="1" applyBorder="1"/>
    <xf numFmtId="0" fontId="0" fillId="0" borderId="27" xfId="0" applyBorder="1" applyAlignment="1">
      <alignment horizontal="center"/>
    </xf>
    <xf numFmtId="4" fontId="0" fillId="0" borderId="28" xfId="0" applyNumberFormat="1" applyBorder="1"/>
    <xf numFmtId="4" fontId="14" fillId="0" borderId="2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2" xfId="0" applyNumberFormat="1" applyBorder="1"/>
    <xf numFmtId="0" fontId="0" fillId="0" borderId="33" xfId="0" applyBorder="1" applyAlignment="1">
      <alignment horizontal="center"/>
    </xf>
    <xf numFmtId="4" fontId="0" fillId="0" borderId="34" xfId="0" applyNumberFormat="1" applyBorder="1"/>
    <xf numFmtId="0" fontId="0" fillId="0" borderId="35" xfId="0" applyBorder="1" applyAlignment="1">
      <alignment horizontal="center"/>
    </xf>
    <xf numFmtId="4" fontId="0" fillId="0" borderId="36" xfId="0" applyNumberFormat="1" applyBorder="1"/>
    <xf numFmtId="4" fontId="0" fillId="0" borderId="26" xfId="0" applyNumberForma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166" fontId="12" fillId="0" borderId="0" xfId="3" applyNumberFormat="1" applyFont="1" applyAlignment="1">
      <alignment horizontal="left" vertical="center"/>
    </xf>
    <xf numFmtId="10" fontId="12" fillId="0" borderId="0" xfId="2" applyNumberFormat="1" applyFont="1" applyAlignment="1">
      <alignment horizontal="left" vertical="center"/>
    </xf>
    <xf numFmtId="9" fontId="15" fillId="0" borderId="0" xfId="0" applyNumberFormat="1" applyFont="1" applyAlignment="1">
      <alignment vertical="center"/>
    </xf>
    <xf numFmtId="43" fontId="15" fillId="0" borderId="0" xfId="1" applyFont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3" fontId="14" fillId="0" borderId="0" xfId="1" applyFont="1" applyAlignment="1">
      <alignment horizontal="center" vertical="center"/>
    </xf>
    <xf numFmtId="10" fontId="14" fillId="0" borderId="0" xfId="2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10" fontId="1" fillId="0" borderId="1" xfId="2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0" fontId="1" fillId="0" borderId="3" xfId="2" applyNumberFormat="1" applyFont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right" vertical="center"/>
    </xf>
    <xf numFmtId="10" fontId="14" fillId="5" borderId="1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10" fontId="22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/>
    </xf>
    <xf numFmtId="10" fontId="1" fillId="0" borderId="15" xfId="2" applyNumberFormat="1" applyFont="1" applyFill="1" applyBorder="1" applyAlignment="1">
      <alignment vertical="center"/>
    </xf>
    <xf numFmtId="43" fontId="0" fillId="0" borderId="15" xfId="1" applyFont="1" applyBorder="1" applyAlignment="1">
      <alignment vertical="center"/>
    </xf>
    <xf numFmtId="9" fontId="0" fillId="0" borderId="15" xfId="2" applyFon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10" fontId="1" fillId="0" borderId="6" xfId="2" applyNumberFormat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9" fontId="0" fillId="0" borderId="6" xfId="2" applyFont="1" applyBorder="1" applyAlignment="1">
      <alignment vertical="center"/>
    </xf>
    <xf numFmtId="10" fontId="1" fillId="0" borderId="7" xfId="2" applyNumberFormat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right" vertical="center"/>
    </xf>
    <xf numFmtId="4" fontId="14" fillId="5" borderId="15" xfId="0" applyNumberFormat="1" applyFont="1" applyFill="1" applyBorder="1" applyAlignment="1">
      <alignment vertical="center"/>
    </xf>
    <xf numFmtId="10" fontId="14" fillId="5" borderId="15" xfId="2" applyNumberFormat="1" applyFont="1" applyFill="1" applyBorder="1" applyAlignment="1">
      <alignment vertical="center"/>
    </xf>
    <xf numFmtId="43" fontId="14" fillId="5" borderId="15" xfId="1" applyFont="1" applyFill="1" applyBorder="1" applyAlignment="1">
      <alignment vertical="center"/>
    </xf>
    <xf numFmtId="9" fontId="14" fillId="5" borderId="15" xfId="2" applyFont="1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43" fontId="14" fillId="5" borderId="6" xfId="1" applyFont="1" applyFill="1" applyBorder="1" applyAlignment="1">
      <alignment vertical="center"/>
    </xf>
    <xf numFmtId="9" fontId="14" fillId="5" borderId="6" xfId="2" applyFont="1" applyFill="1" applyBorder="1" applyAlignment="1">
      <alignment vertical="center"/>
    </xf>
    <xf numFmtId="0" fontId="6" fillId="0" borderId="0" xfId="3" applyFont="1" applyAlignment="1">
      <alignment horizontal="left" vertical="center" wrapText="1"/>
    </xf>
    <xf numFmtId="172" fontId="8" fillId="0" borderId="0" xfId="2" applyNumberFormat="1" applyFont="1" applyAlignment="1">
      <alignment horizontal="left" vertical="center"/>
    </xf>
    <xf numFmtId="173" fontId="2" fillId="0" borderId="4" xfId="3" applyNumberFormat="1" applyFont="1" applyFill="1" applyBorder="1" applyAlignment="1">
      <alignment horizontal="center" vertical="center"/>
    </xf>
    <xf numFmtId="0" fontId="11" fillId="0" borderId="0" xfId="9" applyFont="1" applyAlignment="1">
      <alignment horizontal="center"/>
    </xf>
    <xf numFmtId="0" fontId="2" fillId="0" borderId="0" xfId="9"/>
    <xf numFmtId="164" fontId="2" fillId="0" borderId="0" xfId="10" applyNumberFormat="1" applyFont="1"/>
    <xf numFmtId="0" fontId="26" fillId="0" borderId="0" xfId="9" applyFont="1" applyAlignment="1">
      <alignment horizontal="center"/>
    </xf>
    <xf numFmtId="0" fontId="25" fillId="0" borderId="0" xfId="9" applyFont="1"/>
    <xf numFmtId="0" fontId="2" fillId="0" borderId="0" xfId="9" applyBorder="1"/>
    <xf numFmtId="0" fontId="2" fillId="0" borderId="0" xfId="9" applyFont="1" applyBorder="1" applyAlignment="1"/>
    <xf numFmtId="0" fontId="27" fillId="0" borderId="0" xfId="9" applyFont="1" applyBorder="1"/>
    <xf numFmtId="0" fontId="4" fillId="0" borderId="0" xfId="9" applyFont="1" applyBorder="1" applyAlignment="1">
      <alignment horizontal="center"/>
    </xf>
    <xf numFmtId="174" fontId="27" fillId="0" borderId="0" xfId="11" applyNumberFormat="1" applyFont="1" applyBorder="1"/>
    <xf numFmtId="175" fontId="27" fillId="0" borderId="0" xfId="12" applyNumberFormat="1" applyFont="1" applyFill="1" applyBorder="1" applyAlignment="1" applyProtection="1">
      <alignment horizontal="center"/>
    </xf>
    <xf numFmtId="0" fontId="4" fillId="0" borderId="0" xfId="9" applyFont="1" applyBorder="1"/>
    <xf numFmtId="175" fontId="4" fillId="0" borderId="0" xfId="12" applyNumberFormat="1" applyFont="1" applyFill="1" applyBorder="1" applyAlignment="1" applyProtection="1">
      <alignment horizontal="center"/>
    </xf>
    <xf numFmtId="175" fontId="4" fillId="0" borderId="0" xfId="12" applyNumberFormat="1" applyFont="1" applyFill="1" applyBorder="1" applyAlignment="1" applyProtection="1"/>
    <xf numFmtId="164" fontId="4" fillId="0" borderId="0" xfId="13" applyNumberFormat="1" applyFont="1" applyFill="1" applyBorder="1" applyAlignment="1" applyProtection="1">
      <alignment horizontal="center"/>
    </xf>
    <xf numFmtId="0" fontId="2" fillId="0" borderId="0" xfId="9" applyFont="1" applyBorder="1" applyAlignment="1">
      <alignment horizontal="left"/>
    </xf>
    <xf numFmtId="0" fontId="2" fillId="0" borderId="50" xfId="9" applyFont="1" applyBorder="1" applyAlignment="1">
      <alignment horizontal="center"/>
    </xf>
    <xf numFmtId="175" fontId="2" fillId="0" borderId="0" xfId="12" applyNumberFormat="1" applyFont="1" applyFill="1" applyBorder="1" applyAlignment="1" applyProtection="1"/>
    <xf numFmtId="0" fontId="29" fillId="0" borderId="0" xfId="9" applyFont="1" applyBorder="1" applyAlignment="1"/>
    <xf numFmtId="0" fontId="2" fillId="0" borderId="0" xfId="9" applyFont="1" applyBorder="1"/>
    <xf numFmtId="176" fontId="2" fillId="0" borderId="0" xfId="12" applyNumberFormat="1" applyFont="1" applyFill="1" applyBorder="1" applyAlignment="1" applyProtection="1"/>
    <xf numFmtId="164" fontId="11" fillId="0" borderId="51" xfId="10" applyNumberFormat="1" applyFont="1" applyFill="1" applyBorder="1" applyAlignment="1" applyProtection="1">
      <alignment horizontal="right"/>
    </xf>
    <xf numFmtId="164" fontId="11" fillId="0" borderId="52" xfId="10" applyNumberFormat="1" applyFont="1" applyFill="1" applyBorder="1" applyAlignment="1" applyProtection="1"/>
    <xf numFmtId="164" fontId="11" fillId="0" borderId="53" xfId="10" applyNumberFormat="1" applyFont="1" applyFill="1" applyBorder="1" applyAlignment="1" applyProtection="1"/>
    <xf numFmtId="164" fontId="11" fillId="0" borderId="54" xfId="10" applyNumberFormat="1" applyFont="1" applyBorder="1" applyAlignment="1">
      <alignment horizontal="right"/>
    </xf>
    <xf numFmtId="164" fontId="11" fillId="0" borderId="0" xfId="10" applyNumberFormat="1" applyFont="1" applyFill="1" applyBorder="1" applyAlignment="1" applyProtection="1"/>
    <xf numFmtId="164" fontId="11" fillId="0" borderId="55" xfId="10" applyNumberFormat="1" applyFont="1" applyFill="1" applyBorder="1" applyAlignment="1" applyProtection="1"/>
    <xf numFmtId="0" fontId="11" fillId="0" borderId="0" xfId="9" applyFont="1"/>
    <xf numFmtId="164" fontId="11" fillId="0" borderId="58" xfId="10" applyNumberFormat="1" applyFont="1" applyBorder="1" applyAlignment="1">
      <alignment horizontal="right"/>
    </xf>
    <xf numFmtId="164" fontId="11" fillId="0" borderId="59" xfId="10" applyNumberFormat="1" applyFont="1" applyFill="1" applyBorder="1" applyAlignment="1" applyProtection="1"/>
    <xf numFmtId="164" fontId="11" fillId="0" borderId="60" xfId="10" applyNumberFormat="1" applyFont="1" applyFill="1" applyBorder="1" applyAlignment="1" applyProtection="1"/>
    <xf numFmtId="164" fontId="11" fillId="0" borderId="0" xfId="10" applyNumberFormat="1" applyFont="1"/>
    <xf numFmtId="0" fontId="11" fillId="0" borderId="0" xfId="9" applyFont="1" applyBorder="1"/>
    <xf numFmtId="175" fontId="11" fillId="0" borderId="0" xfId="12" applyNumberFormat="1" applyFont="1" applyFill="1" applyBorder="1" applyAlignment="1" applyProtection="1"/>
    <xf numFmtId="176" fontId="11" fillId="0" borderId="0" xfId="12" applyNumberFormat="1" applyFont="1" applyFill="1" applyBorder="1" applyAlignment="1" applyProtection="1"/>
    <xf numFmtId="0" fontId="2" fillId="0" borderId="55" xfId="9" applyFill="1" applyBorder="1"/>
    <xf numFmtId="0" fontId="2" fillId="4" borderId="52" xfId="9" applyFill="1" applyBorder="1"/>
    <xf numFmtId="0" fontId="11" fillId="4" borderId="52" xfId="9" applyFont="1" applyFill="1" applyBorder="1"/>
    <xf numFmtId="175" fontId="2" fillId="4" borderId="52" xfId="12" applyNumberFormat="1" applyFont="1" applyFill="1" applyBorder="1" applyAlignment="1" applyProtection="1"/>
    <xf numFmtId="0" fontId="2" fillId="4" borderId="53" xfId="9" applyFill="1" applyBorder="1"/>
    <xf numFmtId="0" fontId="2" fillId="0" borderId="0" xfId="9" applyFill="1"/>
    <xf numFmtId="0" fontId="2" fillId="6" borderId="0" xfId="9" applyFill="1"/>
    <xf numFmtId="0" fontId="2" fillId="0" borderId="0" xfId="9" applyFill="1" applyBorder="1"/>
    <xf numFmtId="0" fontId="11" fillId="0" borderId="0" xfId="9" applyFont="1" applyFill="1" applyBorder="1"/>
    <xf numFmtId="0" fontId="2" fillId="0" borderId="55" xfId="9" applyBorder="1"/>
    <xf numFmtId="0" fontId="2" fillId="0" borderId="0" xfId="9" applyFont="1" applyBorder="1" applyAlignment="1">
      <alignment horizontal="center"/>
    </xf>
    <xf numFmtId="164" fontId="2" fillId="0" borderId="0" xfId="10" applyNumberFormat="1" applyFont="1" applyBorder="1" applyAlignment="1">
      <alignment horizontal="center"/>
    </xf>
    <xf numFmtId="171" fontId="2" fillId="0" borderId="0" xfId="10" applyNumberFormat="1" applyFont="1" applyFill="1" applyBorder="1" applyAlignment="1" applyProtection="1">
      <alignment horizontal="center"/>
    </xf>
    <xf numFmtId="164" fontId="2" fillId="0" borderId="0" xfId="10" applyNumberFormat="1" applyFont="1" applyFill="1" applyBorder="1" applyAlignment="1" applyProtection="1">
      <alignment horizontal="center"/>
    </xf>
    <xf numFmtId="164" fontId="2" fillId="0" borderId="55" xfId="10" quotePrefix="1" applyNumberFormat="1" applyFont="1" applyFill="1" applyBorder="1" applyAlignment="1" applyProtection="1">
      <alignment horizontal="center"/>
    </xf>
    <xf numFmtId="164" fontId="2" fillId="0" borderId="0" xfId="10" applyNumberFormat="1" applyFont="1" applyFill="1" applyBorder="1" applyAlignment="1" applyProtection="1"/>
    <xf numFmtId="164" fontId="11" fillId="0" borderId="0" xfId="10" applyNumberFormat="1" applyFont="1" applyBorder="1" applyAlignment="1">
      <alignment horizontal="left"/>
    </xf>
    <xf numFmtId="175" fontId="2" fillId="0" borderId="55" xfId="12" applyNumberFormat="1" applyFont="1" applyFill="1" applyBorder="1" applyAlignment="1" applyProtection="1"/>
    <xf numFmtId="174" fontId="2" fillId="0" borderId="0" xfId="14" applyNumberFormat="1" applyFont="1" applyFill="1" applyBorder="1" applyAlignment="1" applyProtection="1"/>
    <xf numFmtId="0" fontId="11" fillId="0" borderId="0" xfId="9" applyFont="1" applyBorder="1" applyAlignment="1">
      <alignment horizontal="right"/>
    </xf>
    <xf numFmtId="0" fontId="11" fillId="0" borderId="59" xfId="9" applyFont="1" applyBorder="1"/>
    <xf numFmtId="0" fontId="2" fillId="0" borderId="59" xfId="9" applyFont="1" applyBorder="1" applyAlignment="1">
      <alignment horizontal="right"/>
    </xf>
    <xf numFmtId="174" fontId="11" fillId="0" borderId="59" xfId="11" applyNumberFormat="1" applyFont="1" applyBorder="1"/>
    <xf numFmtId="175" fontId="11" fillId="0" borderId="59" xfId="12" applyNumberFormat="1" applyFont="1" applyFill="1" applyBorder="1" applyAlignment="1" applyProtection="1"/>
    <xf numFmtId="175" fontId="11" fillId="0" borderId="60" xfId="12" applyNumberFormat="1" applyFont="1" applyFill="1" applyBorder="1" applyAlignment="1" applyProtection="1"/>
    <xf numFmtId="0" fontId="2" fillId="0" borderId="0" xfId="9" applyFont="1" applyBorder="1" applyAlignment="1">
      <alignment horizontal="right"/>
    </xf>
    <xf numFmtId="174" fontId="11" fillId="0" borderId="0" xfId="11" applyNumberFormat="1" applyFont="1" applyBorder="1"/>
    <xf numFmtId="0" fontId="4" fillId="0" borderId="0" xfId="9" applyFont="1"/>
    <xf numFmtId="175" fontId="27" fillId="0" borderId="0" xfId="12" applyNumberFormat="1" applyFont="1" applyFill="1" applyBorder="1" applyAlignment="1" applyProtection="1"/>
    <xf numFmtId="0" fontId="4" fillId="0" borderId="0" xfId="9" applyFont="1" applyBorder="1" applyAlignment="1">
      <alignment horizontal="right"/>
    </xf>
    <xf numFmtId="164" fontId="4" fillId="0" borderId="0" xfId="10" applyNumberFormat="1" applyFont="1"/>
    <xf numFmtId="0" fontId="27" fillId="0" borderId="0" xfId="9" applyFont="1"/>
    <xf numFmtId="164" fontId="27" fillId="0" borderId="0" xfId="10" applyNumberFormat="1" applyFont="1"/>
    <xf numFmtId="176" fontId="4" fillId="0" borderId="0" xfId="12" applyNumberFormat="1" applyFont="1" applyFill="1" applyBorder="1" applyAlignment="1" applyProtection="1"/>
    <xf numFmtId="171" fontId="2" fillId="0" borderId="50" xfId="9" applyNumberFormat="1" applyBorder="1" applyAlignment="1">
      <alignment horizontal="center"/>
    </xf>
    <xf numFmtId="0" fontId="2" fillId="0" borderId="0" xfId="9" applyAlignment="1">
      <alignment horizontal="center"/>
    </xf>
    <xf numFmtId="2" fontId="2" fillId="0" borderId="0" xfId="9" applyNumberFormat="1" applyAlignment="1">
      <alignment horizontal="center"/>
    </xf>
    <xf numFmtId="0" fontId="2" fillId="0" borderId="0" xfId="9" applyFont="1" applyAlignment="1">
      <alignment horizontal="center"/>
    </xf>
    <xf numFmtId="178" fontId="2" fillId="0" borderId="0" xfId="9" applyNumberFormat="1" applyAlignment="1">
      <alignment horizontal="center"/>
    </xf>
    <xf numFmtId="164" fontId="2" fillId="0" borderId="0" xfId="10" applyNumberFormat="1" applyFont="1" applyAlignment="1">
      <alignment horizontal="center"/>
    </xf>
    <xf numFmtId="0" fontId="30" fillId="0" borderId="0" xfId="9" applyFont="1"/>
    <xf numFmtId="0" fontId="31" fillId="0" borderId="0" xfId="9" applyFont="1"/>
    <xf numFmtId="164" fontId="31" fillId="0" borderId="0" xfId="10" applyNumberFormat="1" applyFont="1"/>
    <xf numFmtId="0" fontId="31" fillId="0" borderId="0" xfId="9" applyFont="1" applyAlignment="1">
      <alignment horizontal="center"/>
    </xf>
    <xf numFmtId="164" fontId="31" fillId="0" borderId="0" xfId="10" applyNumberFormat="1" applyFont="1" applyAlignment="1">
      <alignment horizontal="center"/>
    </xf>
    <xf numFmtId="2" fontId="31" fillId="0" borderId="0" xfId="9" applyNumberFormat="1" applyFont="1" applyAlignment="1">
      <alignment horizontal="center"/>
    </xf>
    <xf numFmtId="164" fontId="11" fillId="6" borderId="0" xfId="10" applyNumberFormat="1" applyFont="1" applyFill="1" applyBorder="1" applyAlignment="1">
      <alignment horizontal="center"/>
    </xf>
    <xf numFmtId="1" fontId="2" fillId="0" borderId="4" xfId="3" applyNumberFormat="1" applyFont="1" applyFill="1" applyBorder="1" applyAlignment="1">
      <alignment horizontal="center" vertical="center"/>
    </xf>
    <xf numFmtId="10" fontId="2" fillId="0" borderId="0" xfId="2" applyNumberFormat="1" applyFont="1" applyAlignment="1">
      <alignment horizontal="left"/>
    </xf>
    <xf numFmtId="198" fontId="11" fillId="0" borderId="0" xfId="2" applyNumberFormat="1" applyFont="1"/>
    <xf numFmtId="3" fontId="2" fillId="0" borderId="17" xfId="3" applyNumberFormat="1" applyFont="1" applyFill="1" applyBorder="1" applyAlignment="1">
      <alignment horizontal="center" vertical="center"/>
    </xf>
    <xf numFmtId="1" fontId="2" fillId="0" borderId="17" xfId="3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left" vertical="center"/>
    </xf>
    <xf numFmtId="0" fontId="2" fillId="0" borderId="17" xfId="3" applyFont="1" applyFill="1" applyBorder="1" applyAlignment="1">
      <alignment horizontal="center" vertical="center"/>
    </xf>
    <xf numFmtId="165" fontId="2" fillId="0" borderId="17" xfId="5" applyNumberFormat="1" applyFont="1" applyFill="1" applyBorder="1" applyAlignment="1">
      <alignment vertical="center"/>
    </xf>
    <xf numFmtId="164" fontId="2" fillId="0" borderId="17" xfId="5" applyNumberFormat="1" applyFont="1" applyFill="1" applyBorder="1" applyAlignment="1">
      <alignment vertical="center"/>
    </xf>
    <xf numFmtId="43" fontId="2" fillId="0" borderId="17" xfId="1" applyFont="1" applyFill="1" applyBorder="1" applyAlignment="1">
      <alignment horizontal="center" vertical="center"/>
    </xf>
    <xf numFmtId="10" fontId="2" fillId="0" borderId="17" xfId="2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78" fillId="24" borderId="74" xfId="478" applyFont="1" applyFill="1" applyBorder="1" applyAlignment="1">
      <alignment horizontal="center" vertical="center" wrapText="1"/>
    </xf>
    <xf numFmtId="2" fontId="78" fillId="24" borderId="74" xfId="478" applyNumberFormat="1" applyFont="1" applyFill="1" applyBorder="1" applyAlignment="1">
      <alignment horizontal="center" vertical="center" wrapText="1"/>
    </xf>
    <xf numFmtId="209" fontId="78" fillId="24" borderId="74" xfId="478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0" fillId="25" borderId="74" xfId="478" applyFont="1" applyFill="1" applyBorder="1" applyAlignment="1">
      <alignment horizontal="center" vertical="center" wrapText="1"/>
    </xf>
    <xf numFmtId="0" fontId="81" fillId="25" borderId="74" xfId="478" applyFont="1" applyFill="1" applyBorder="1" applyAlignment="1">
      <alignment horizontal="center" vertical="center" wrapText="1"/>
    </xf>
    <xf numFmtId="0" fontId="81" fillId="25" borderId="74" xfId="478" applyFont="1" applyFill="1" applyBorder="1" applyAlignment="1">
      <alignment horizontal="left" vertical="center" wrapText="1"/>
    </xf>
    <xf numFmtId="171" fontId="80" fillId="25" borderId="74" xfId="477" applyNumberFormat="1" applyFont="1" applyFill="1" applyBorder="1" applyAlignment="1">
      <alignment horizontal="center" vertical="center" wrapText="1"/>
    </xf>
    <xf numFmtId="0" fontId="82" fillId="4" borderId="74" xfId="478" applyFont="1" applyFill="1" applyBorder="1" applyAlignment="1">
      <alignment horizontal="center" vertical="center" wrapText="1"/>
    </xf>
    <xf numFmtId="2" fontId="82" fillId="4" borderId="74" xfId="478" applyNumberFormat="1" applyFont="1" applyFill="1" applyBorder="1" applyAlignment="1">
      <alignment horizontal="center" vertical="center" wrapText="1"/>
    </xf>
    <xf numFmtId="0" fontId="83" fillId="0" borderId="19" xfId="478" applyFont="1" applyBorder="1" applyAlignment="1">
      <alignment horizontal="center" vertical="center" wrapText="1"/>
    </xf>
    <xf numFmtId="0" fontId="83" fillId="0" borderId="14" xfId="478" applyFont="1" applyBorder="1" applyAlignment="1">
      <alignment horizontal="center" vertical="center" wrapText="1"/>
    </xf>
    <xf numFmtId="0" fontId="83" fillId="0" borderId="0" xfId="478" applyFont="1" applyFill="1" applyBorder="1" applyAlignment="1">
      <alignment horizontal="left" vertical="center"/>
    </xf>
    <xf numFmtId="0" fontId="80" fillId="26" borderId="4" xfId="478" applyFont="1" applyFill="1" applyBorder="1" applyAlignment="1">
      <alignment horizontal="center" vertical="center" wrapText="1"/>
    </xf>
    <xf numFmtId="0" fontId="80" fillId="26" borderId="4" xfId="478" applyFont="1" applyFill="1" applyBorder="1" applyAlignment="1">
      <alignment horizontal="left" vertical="center" wrapText="1"/>
    </xf>
    <xf numFmtId="171" fontId="80" fillId="26" borderId="4" xfId="477" applyNumberFormat="1" applyFont="1" applyFill="1" applyBorder="1" applyAlignment="1">
      <alignment horizontal="center" vertical="center" wrapText="1"/>
    </xf>
    <xf numFmtId="0" fontId="83" fillId="0" borderId="4" xfId="478" applyFont="1" applyBorder="1" applyAlignment="1">
      <alignment horizontal="center" vertical="center" wrapText="1"/>
    </xf>
    <xf numFmtId="2" fontId="83" fillId="0" borderId="4" xfId="478" applyNumberFormat="1" applyFont="1" applyBorder="1" applyAlignment="1">
      <alignment horizontal="center" vertical="center" wrapText="1"/>
    </xf>
    <xf numFmtId="0" fontId="80" fillId="26" borderId="6" xfId="478" applyFont="1" applyFill="1" applyBorder="1" applyAlignment="1">
      <alignment horizontal="center" vertical="center" wrapText="1"/>
    </xf>
    <xf numFmtId="0" fontId="80" fillId="26" borderId="6" xfId="478" applyFont="1" applyFill="1" applyBorder="1" applyAlignment="1">
      <alignment horizontal="left" vertical="center" wrapText="1"/>
    </xf>
    <xf numFmtId="171" fontId="80" fillId="26" borderId="6" xfId="477" applyNumberFormat="1" applyFont="1" applyFill="1" applyBorder="1" applyAlignment="1">
      <alignment horizontal="center" vertical="center" wrapText="1"/>
    </xf>
    <xf numFmtId="0" fontId="83" fillId="0" borderId="6" xfId="478" applyFont="1" applyBorder="1" applyAlignment="1">
      <alignment horizontal="center" vertical="center" wrapText="1"/>
    </xf>
    <xf numFmtId="2" fontId="83" fillId="0" borderId="6" xfId="478" applyNumberFormat="1" applyFont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/>
    </xf>
    <xf numFmtId="211" fontId="14" fillId="0" borderId="0" xfId="0" applyNumberFormat="1" applyFont="1" applyAlignment="1">
      <alignment vertical="center"/>
    </xf>
    <xf numFmtId="3" fontId="11" fillId="3" borderId="15" xfId="3" applyNumberFormat="1" applyFont="1" applyFill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0" fillId="0" borderId="74" xfId="0" applyNumberFormat="1" applyFill="1" applyBorder="1" applyAlignment="1">
      <alignment vertical="center" wrapText="1"/>
    </xf>
    <xf numFmtId="4" fontId="0" fillId="0" borderId="74" xfId="0" applyNumberFormat="1" applyFill="1" applyBorder="1" applyAlignment="1">
      <alignment vertical="center"/>
    </xf>
    <xf numFmtId="49" fontId="84" fillId="0" borderId="0" xfId="3" applyNumberFormat="1" applyFont="1" applyAlignment="1">
      <alignment horizontal="left" vertical="center" wrapText="1" shrinkToFit="1"/>
    </xf>
    <xf numFmtId="49" fontId="84" fillId="0" borderId="0" xfId="3" applyNumberFormat="1" applyFont="1" applyAlignment="1">
      <alignment horizontal="left" vertical="top" shrinkToFit="1"/>
    </xf>
    <xf numFmtId="3" fontId="11" fillId="0" borderId="17" xfId="3" applyNumberFormat="1" applyFont="1" applyFill="1" applyBorder="1" applyAlignment="1">
      <alignment horizontal="left" vertical="center" wrapText="1"/>
    </xf>
    <xf numFmtId="3" fontId="11" fillId="0" borderId="17" xfId="3" applyNumberFormat="1" applyFont="1" applyFill="1" applyBorder="1" applyAlignment="1">
      <alignment horizontal="center" vertical="center"/>
    </xf>
    <xf numFmtId="0" fontId="2" fillId="0" borderId="4" xfId="3" applyFont="1" applyBorder="1"/>
    <xf numFmtId="3" fontId="11" fillId="0" borderId="4" xfId="3" applyNumberFormat="1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center" vertical="center"/>
    </xf>
    <xf numFmtId="49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left" vertical="center" wrapText="1"/>
    </xf>
    <xf numFmtId="3" fontId="0" fillId="0" borderId="4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/>
    </xf>
    <xf numFmtId="10" fontId="1" fillId="0" borderId="4" xfId="2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10" fontId="1" fillId="0" borderId="57" xfId="2" applyNumberFormat="1" applyFont="1" applyBorder="1" applyAlignment="1">
      <alignment vertical="center"/>
    </xf>
    <xf numFmtId="49" fontId="11" fillId="0" borderId="17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center" vertical="center"/>
    </xf>
    <xf numFmtId="165" fontId="11" fillId="0" borderId="17" xfId="5" applyNumberFormat="1" applyFont="1" applyFill="1" applyBorder="1" applyAlignment="1">
      <alignment vertical="center"/>
    </xf>
    <xf numFmtId="164" fontId="11" fillId="0" borderId="17" xfId="5" applyNumberFormat="1" applyFont="1" applyFill="1" applyBorder="1" applyAlignment="1">
      <alignment vertical="center"/>
    </xf>
    <xf numFmtId="43" fontId="11" fillId="0" borderId="17" xfId="1" applyFont="1" applyFill="1" applyBorder="1" applyAlignment="1">
      <alignment horizontal="center" vertical="center"/>
    </xf>
    <xf numFmtId="10" fontId="11" fillId="0" borderId="0" xfId="2" applyNumberFormat="1" applyFont="1" applyAlignment="1">
      <alignment horizontal="left"/>
    </xf>
    <xf numFmtId="0" fontId="14" fillId="0" borderId="0" xfId="0" applyFont="1" applyAlignment="1">
      <alignment vertical="center"/>
    </xf>
    <xf numFmtId="43" fontId="14" fillId="0" borderId="0" xfId="1" applyFont="1" applyAlignment="1">
      <alignment vertical="center"/>
    </xf>
    <xf numFmtId="43" fontId="2" fillId="0" borderId="4" xfId="1" applyFont="1" applyFill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43" fontId="0" fillId="0" borderId="75" xfId="1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43" fontId="0" fillId="0" borderId="77" xfId="1" applyFont="1" applyBorder="1" applyAlignment="1">
      <alignment vertical="center"/>
    </xf>
    <xf numFmtId="3" fontId="11" fillId="0" borderId="4" xfId="3" applyNumberFormat="1" applyFont="1" applyFill="1" applyBorder="1" applyAlignment="1">
      <alignment horizontal="center" vertical="center"/>
    </xf>
    <xf numFmtId="49" fontId="11" fillId="0" borderId="4" xfId="3" applyNumberFormat="1" applyFont="1" applyFill="1" applyBorder="1" applyAlignment="1">
      <alignment horizontal="center" vertical="center"/>
    </xf>
    <xf numFmtId="165" fontId="11" fillId="0" borderId="4" xfId="5" applyNumberFormat="1" applyFont="1" applyFill="1" applyBorder="1" applyAlignment="1">
      <alignment vertical="center"/>
    </xf>
    <xf numFmtId="43" fontId="11" fillId="0" borderId="4" xfId="1" applyFont="1" applyFill="1" applyBorder="1" applyAlignment="1">
      <alignment vertical="center"/>
    </xf>
    <xf numFmtId="43" fontId="11" fillId="0" borderId="4" xfId="1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vertical="center"/>
    </xf>
    <xf numFmtId="43" fontId="14" fillId="0" borderId="76" xfId="1" applyFont="1" applyBorder="1" applyAlignment="1">
      <alignment vertical="center"/>
    </xf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0" fontId="1" fillId="0" borderId="0" xfId="2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right" vertical="center"/>
    </xf>
    <xf numFmtId="4" fontId="14" fillId="5" borderId="0" xfId="0" applyNumberFormat="1" applyFont="1" applyFill="1" applyBorder="1" applyAlignment="1">
      <alignment horizontal="right" vertical="center"/>
    </xf>
    <xf numFmtId="10" fontId="14" fillId="5" borderId="0" xfId="2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right" vertical="center"/>
    </xf>
    <xf numFmtId="43" fontId="8" fillId="4" borderId="74" xfId="1" applyFont="1" applyFill="1" applyBorder="1" applyAlignment="1">
      <alignment vertical="center"/>
    </xf>
    <xf numFmtId="0" fontId="2" fillId="0" borderId="50" xfId="9" applyFont="1" applyBorder="1" applyAlignment="1">
      <alignment horizontal="center"/>
    </xf>
    <xf numFmtId="171" fontId="2" fillId="0" borderId="50" xfId="9" applyNumberFormat="1" applyBorder="1" applyAlignment="1">
      <alignment horizontal="center"/>
    </xf>
    <xf numFmtId="164" fontId="11" fillId="6" borderId="0" xfId="10" applyNumberFormat="1" applyFont="1" applyFill="1" applyBorder="1" applyAlignment="1" applyProtection="1"/>
    <xf numFmtId="17" fontId="2" fillId="0" borderId="4" xfId="3" applyNumberFormat="1" applyFont="1" applyFill="1" applyBorder="1" applyAlignment="1">
      <alignment horizontal="center" vertical="center"/>
    </xf>
    <xf numFmtId="0" fontId="91" fillId="0" borderId="89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90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0" xfId="0" applyFont="1" applyBorder="1" applyAlignment="1">
      <alignment horizontal="right" vertical="center"/>
    </xf>
    <xf numFmtId="17" fontId="90" fillId="0" borderId="90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2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14" xfId="0" applyBorder="1" applyAlignment="1">
      <alignment vertical="center"/>
    </xf>
    <xf numFmtId="10" fontId="0" fillId="0" borderId="95" xfId="2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10" fontId="0" fillId="0" borderId="97" xfId="2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10" fontId="0" fillId="0" borderId="100" xfId="2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0" fontId="11" fillId="0" borderId="102" xfId="0" applyFont="1" applyBorder="1" applyAlignment="1">
      <alignment horizontal="right" vertical="center"/>
    </xf>
    <xf numFmtId="10" fontId="11" fillId="0" borderId="93" xfId="2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10" fontId="2" fillId="0" borderId="97" xfId="2" applyNumberFormat="1" applyFont="1" applyBorder="1" applyAlignment="1">
      <alignment vertical="center"/>
    </xf>
    <xf numFmtId="10" fontId="0" fillId="0" borderId="74" xfId="0" applyNumberFormat="1" applyBorder="1" applyAlignment="1">
      <alignment horizontal="left" vertical="center"/>
    </xf>
    <xf numFmtId="0" fontId="11" fillId="0" borderId="103" xfId="0" applyFont="1" applyBorder="1" applyAlignment="1">
      <alignment horizontal="right" vertical="center"/>
    </xf>
    <xf numFmtId="10" fontId="11" fillId="0" borderId="104" xfId="2" applyNumberFormat="1" applyFont="1" applyBorder="1" applyAlignment="1">
      <alignment vertical="center"/>
    </xf>
    <xf numFmtId="10" fontId="11" fillId="0" borderId="24" xfId="2" applyNumberFormat="1" applyFont="1" applyBorder="1" applyAlignment="1">
      <alignment vertical="center"/>
    </xf>
    <xf numFmtId="0" fontId="92" fillId="0" borderId="106" xfId="0" applyFont="1" applyBorder="1" applyAlignment="1">
      <alignment vertical="center"/>
    </xf>
    <xf numFmtId="0" fontId="92" fillId="0" borderId="107" xfId="0" applyFont="1" applyBorder="1" applyAlignment="1">
      <alignment horizontal="right" vertical="center"/>
    </xf>
    <xf numFmtId="10" fontId="11" fillId="0" borderId="43" xfId="2" applyNumberFormat="1" applyFont="1" applyBorder="1" applyAlignment="1">
      <alignment vertical="center"/>
    </xf>
    <xf numFmtId="0" fontId="93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8" fillId="4" borderId="2" xfId="3" applyFont="1" applyFill="1" applyBorder="1" applyAlignment="1">
      <alignment horizontal="right" vertical="center"/>
    </xf>
    <xf numFmtId="0" fontId="8" fillId="4" borderId="7" xfId="3" applyFont="1" applyFill="1" applyBorder="1" applyAlignment="1">
      <alignment horizontal="right" vertical="center"/>
    </xf>
    <xf numFmtId="0" fontId="8" fillId="4" borderId="3" xfId="3" applyFont="1" applyFill="1" applyBorder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8" fillId="4" borderId="85" xfId="3" applyFont="1" applyFill="1" applyBorder="1" applyAlignment="1">
      <alignment horizontal="right" vertical="center"/>
    </xf>
    <xf numFmtId="0" fontId="8" fillId="4" borderId="84" xfId="3" applyFont="1" applyFill="1" applyBorder="1" applyAlignment="1">
      <alignment horizontal="right" vertical="center"/>
    </xf>
    <xf numFmtId="49" fontId="6" fillId="0" borderId="0" xfId="3" applyNumberFormat="1" applyFont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3" applyFont="1" applyAlignment="1">
      <alignment horizontal="left" vertical="center" wrapText="1"/>
    </xf>
    <xf numFmtId="10" fontId="14" fillId="0" borderId="0" xfId="0" applyNumberFormat="1" applyFont="1" applyAlignment="1">
      <alignment horizontal="left" vertical="center" wrapText="1"/>
    </xf>
    <xf numFmtId="0" fontId="2" fillId="0" borderId="86" xfId="9" applyFont="1" applyBorder="1" applyAlignment="1">
      <alignment horizontal="center"/>
    </xf>
    <xf numFmtId="0" fontId="2" fillId="0" borderId="87" xfId="9" applyFont="1" applyBorder="1" applyAlignment="1">
      <alignment horizontal="center"/>
    </xf>
    <xf numFmtId="0" fontId="2" fillId="0" borderId="88" xfId="9" applyFont="1" applyBorder="1" applyAlignment="1">
      <alignment horizontal="center"/>
    </xf>
    <xf numFmtId="176" fontId="2" fillId="0" borderId="86" xfId="9" applyNumberFormat="1" applyBorder="1" applyAlignment="1">
      <alignment horizontal="center"/>
    </xf>
    <xf numFmtId="176" fontId="2" fillId="0" borderId="87" xfId="9" applyNumberFormat="1" applyBorder="1" applyAlignment="1">
      <alignment horizontal="center"/>
    </xf>
    <xf numFmtId="176" fontId="2" fillId="0" borderId="88" xfId="9" applyNumberFormat="1" applyBorder="1" applyAlignment="1">
      <alignment horizontal="center"/>
    </xf>
    <xf numFmtId="0" fontId="25" fillId="0" borderId="0" xfId="9" applyFont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167" fontId="14" fillId="4" borderId="1" xfId="1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210" fontId="2" fillId="0" borderId="0" xfId="3" applyNumberFormat="1" applyAlignment="1">
      <alignment horizontal="right"/>
    </xf>
    <xf numFmtId="0" fontId="92" fillId="0" borderId="105" xfId="0" applyFont="1" applyBorder="1" applyAlignment="1">
      <alignment horizontal="left" vertical="center"/>
    </xf>
    <xf numFmtId="0" fontId="92" fillId="0" borderId="23" xfId="0" applyFont="1" applyBorder="1" applyAlignment="1">
      <alignment horizontal="left" vertical="center"/>
    </xf>
    <xf numFmtId="0" fontId="90" fillId="0" borderId="44" xfId="0" applyFont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2" fillId="0" borderId="91" xfId="0" applyFont="1" applyBorder="1" applyAlignment="1">
      <alignment horizontal="center" vertical="center"/>
    </xf>
    <xf numFmtId="0" fontId="92" fillId="0" borderId="92" xfId="0" applyFont="1" applyBorder="1" applyAlignment="1">
      <alignment horizontal="center" vertical="center"/>
    </xf>
  </cellXfs>
  <cellStyles count="520">
    <cellStyle name="0.0" xfId="15"/>
    <cellStyle name="12" xfId="16"/>
    <cellStyle name="12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Ênfase1 2" xfId="479"/>
    <cellStyle name="20% - Ênfase2 2" xfId="480"/>
    <cellStyle name="20% - Ênfase3 2" xfId="481"/>
    <cellStyle name="20% - Ênfase4 2" xfId="482"/>
    <cellStyle name="20% - Ênfase5 2" xfId="483"/>
    <cellStyle name="20% - Ênfase6 2" xfId="484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485"/>
    <cellStyle name="40% - Ênfase2 2" xfId="486"/>
    <cellStyle name="40% - Ênfase3 2" xfId="487"/>
    <cellStyle name="40% - Ênfase4 2" xfId="488"/>
    <cellStyle name="40% - Ênfase5 2" xfId="489"/>
    <cellStyle name="40% - Ênfase6 2" xfId="490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Ênfase1 2" xfId="491"/>
    <cellStyle name="60% - Ênfase2 2" xfId="492"/>
    <cellStyle name="60% - Ênfase3 2" xfId="493"/>
    <cellStyle name="60% - Ênfase4 2" xfId="494"/>
    <cellStyle name="60% - Ênfase5 2" xfId="495"/>
    <cellStyle name="60% - Ênfase6 2" xfId="496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Bom 2" xfId="497"/>
    <cellStyle name="Cabe‡alho 1" xfId="43"/>
    <cellStyle name="Cabe‡alho 2" xfId="44"/>
    <cellStyle name="CABEÇALHO" xfId="45"/>
    <cellStyle name="Cabeçalho 1" xfId="46"/>
    <cellStyle name="Cabeçalho 2" xfId="47"/>
    <cellStyle name="CABEÇALHO_13ª Medição Interna(AC)" xfId="48"/>
    <cellStyle name="Calculation" xfId="49"/>
    <cellStyle name="Cálculo 2" xfId="498"/>
    <cellStyle name="Célula de Verificação 2" xfId="499"/>
    <cellStyle name="Célula Vinculada 2" xfId="500"/>
    <cellStyle name="Check Cell" xfId="50"/>
    <cellStyle name="Código" xfId="51"/>
    <cellStyle name="Comma" xfId="52"/>
    <cellStyle name="Comma0" xfId="53"/>
    <cellStyle name="Comma0 - Modelo1" xfId="54"/>
    <cellStyle name="Comma0 - Style1" xfId="55"/>
    <cellStyle name="Comma1 - Modelo2" xfId="56"/>
    <cellStyle name="Comma1 - Style2" xfId="57"/>
    <cellStyle name="Currency" xfId="58"/>
    <cellStyle name="Currency [0]_1995" xfId="59"/>
    <cellStyle name="Currency_(1MP)_Ago09 corrigida" xfId="60"/>
    <cellStyle name="Currency0" xfId="61"/>
    <cellStyle name="Data" xfId="62"/>
    <cellStyle name="Data 2" xfId="63"/>
    <cellStyle name="Date" xfId="64"/>
    <cellStyle name="Descrição" xfId="65"/>
    <cellStyle name="Dia" xfId="66"/>
    <cellStyle name="Encabez1" xfId="67"/>
    <cellStyle name="Encabez2" xfId="68"/>
    <cellStyle name="Ênfase1 2" xfId="501"/>
    <cellStyle name="Ênfase2 2" xfId="502"/>
    <cellStyle name="Ênfase3 2" xfId="503"/>
    <cellStyle name="Ênfase4 2" xfId="504"/>
    <cellStyle name="Ênfase5 2" xfId="505"/>
    <cellStyle name="Ênfase6 2" xfId="506"/>
    <cellStyle name="Entrada 2" xfId="507"/>
    <cellStyle name="Estilo 1" xfId="69"/>
    <cellStyle name="Euro" xfId="70"/>
    <cellStyle name="Euro 2" xfId="71"/>
    <cellStyle name="Excel Built-in Normal" xfId="72"/>
    <cellStyle name="Explanatory Text" xfId="73"/>
    <cellStyle name="F2" xfId="74"/>
    <cellStyle name="F3" xfId="75"/>
    <cellStyle name="F4" xfId="76"/>
    <cellStyle name="F5" xfId="77"/>
    <cellStyle name="F6" xfId="78"/>
    <cellStyle name="F7" xfId="79"/>
    <cellStyle name="F8" xfId="80"/>
    <cellStyle name="Fijo" xfId="81"/>
    <cellStyle name="Financiero" xfId="82"/>
    <cellStyle name="Fixed" xfId="83"/>
    <cellStyle name="Fixo" xfId="84"/>
    <cellStyle name="Fixo 2" xfId="85"/>
    <cellStyle name="Good" xfId="86"/>
    <cellStyle name="Heading 1" xfId="87"/>
    <cellStyle name="Heading 2" xfId="88"/>
    <cellStyle name="Heading 3" xfId="89"/>
    <cellStyle name="Heading 4" xfId="90"/>
    <cellStyle name="Incorreto 2" xfId="508"/>
    <cellStyle name="Indefinido" xfId="91"/>
    <cellStyle name="Indefinido 2" xfId="92"/>
    <cellStyle name="Input" xfId="93"/>
    <cellStyle name="LINHA - NORM" xfId="94"/>
    <cellStyle name="Linked Cell" xfId="95"/>
    <cellStyle name="Moeda" xfId="477" builtinId="4"/>
    <cellStyle name="Moeda 10" xfId="96"/>
    <cellStyle name="Moeda 11" xfId="97"/>
    <cellStyle name="Moeda 12" xfId="98"/>
    <cellStyle name="Moeda 13" xfId="99"/>
    <cellStyle name="Moeda 13 2" xfId="100"/>
    <cellStyle name="Moeda 13 3" xfId="101"/>
    <cellStyle name="Moeda 16" xfId="102"/>
    <cellStyle name="Moeda 2" xfId="103"/>
    <cellStyle name="Moeda 2 2" xfId="104"/>
    <cellStyle name="Moeda 2 3" xfId="105"/>
    <cellStyle name="Moeda 2 4" xfId="106"/>
    <cellStyle name="Moeda 2 5" xfId="14"/>
    <cellStyle name="Moeda 2_(1MP)_Ago09 corrigida" xfId="107"/>
    <cellStyle name="Moeda 3" xfId="108"/>
    <cellStyle name="Moeda 3 2" xfId="109"/>
    <cellStyle name="Moeda 3 3" xfId="110"/>
    <cellStyle name="Moeda 3_(1MP)_Ago09 corrigida" xfId="111"/>
    <cellStyle name="Moeda 4" xfId="112"/>
    <cellStyle name="Moeda 4 2" xfId="113"/>
    <cellStyle name="Moeda 4_Cálculo de IGG - IGGE" xfId="114"/>
    <cellStyle name="Moeda 5" xfId="115"/>
    <cellStyle name="Moeda 5 2" xfId="116"/>
    <cellStyle name="Moeda 6" xfId="117"/>
    <cellStyle name="Moeda 7" xfId="118"/>
    <cellStyle name="Moeda 8" xfId="119"/>
    <cellStyle name="Moeda 9" xfId="120"/>
    <cellStyle name="Moeda 9 2" xfId="11"/>
    <cellStyle name="Moeda0" xfId="121"/>
    <cellStyle name="Monetario" xfId="122"/>
    <cellStyle name="mpenho" xfId="123"/>
    <cellStyle name="Neutra 2" xfId="509"/>
    <cellStyle name="Neutral" xfId="124"/>
    <cellStyle name="no dec" xfId="125"/>
    <cellStyle name="Normal" xfId="0" builtinId="0"/>
    <cellStyle name="Normal 10" xfId="126"/>
    <cellStyle name="Normal 10 2" xfId="127"/>
    <cellStyle name="Normal 10 3" xfId="128"/>
    <cellStyle name="Normal 10 4" xfId="129"/>
    <cellStyle name="Normal 10_CREMA - CÁCERES - PORTO ESPERIDIÃO" xfId="130"/>
    <cellStyle name="Normal 11" xfId="131"/>
    <cellStyle name="Normal 11 2" xfId="132"/>
    <cellStyle name="Normal 11 3" xfId="133"/>
    <cellStyle name="Normal 11 4" xfId="134"/>
    <cellStyle name="Normal 11_CREMA - CÁCERES - PORTO ESPERIDIÃO" xfId="135"/>
    <cellStyle name="Normal 12" xfId="136"/>
    <cellStyle name="Normal 12 2" xfId="137"/>
    <cellStyle name="Normal 12 3" xfId="138"/>
    <cellStyle name="Normal 12 4" xfId="139"/>
    <cellStyle name="Normal 12 5" xfId="140"/>
    <cellStyle name="Normal 13" xfId="141"/>
    <cellStyle name="Normal 14" xfId="142"/>
    <cellStyle name="Normal 14 2" xfId="143"/>
    <cellStyle name="Normal 14 3" xfId="144"/>
    <cellStyle name="Normal 14 4" xfId="145"/>
    <cellStyle name="Normal 15" xfId="146"/>
    <cellStyle name="Normal 16" xfId="147"/>
    <cellStyle name="Normal 17" xfId="148"/>
    <cellStyle name="Normal 18" xfId="149"/>
    <cellStyle name="Normal 19" xfId="150"/>
    <cellStyle name="Normal 2" xfId="3"/>
    <cellStyle name="Normal 2 2" xfId="151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0" xfId="163"/>
    <cellStyle name="Normal 2 2 21" xfId="164"/>
    <cellStyle name="Normal 2 2 22" xfId="165"/>
    <cellStyle name="Normal 2 2 23" xfId="166"/>
    <cellStyle name="Normal 2 2 24" xfId="167"/>
    <cellStyle name="Normal 2 2 25" xfId="168"/>
    <cellStyle name="Normal 2 2 3" xfId="169"/>
    <cellStyle name="Normal 2 2 4" xfId="170"/>
    <cellStyle name="Normal 2 2 5" xfId="171"/>
    <cellStyle name="Normal 2 2 6" xfId="172"/>
    <cellStyle name="Normal 2 2 7" xfId="173"/>
    <cellStyle name="Normal 2 2 8" xfId="174"/>
    <cellStyle name="Normal 2 2 9" xfId="175"/>
    <cellStyle name="Normal 2 2_(1MP)_Ago09 corrigida" xfId="176"/>
    <cellStyle name="Normal 2 3" xfId="177"/>
    <cellStyle name="Normal 2 4" xfId="178"/>
    <cellStyle name="Normal 2 4 10" xfId="179"/>
    <cellStyle name="Normal 2 4 11" xfId="180"/>
    <cellStyle name="Normal 2 4 12" xfId="181"/>
    <cellStyle name="Normal 2 4 13" xfId="182"/>
    <cellStyle name="Normal 2 4 2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10" xfId="192"/>
    <cellStyle name="Normal 2 5 11" xfId="193"/>
    <cellStyle name="Normal 2 5 12" xfId="194"/>
    <cellStyle name="Normal 2 5 13" xfId="195"/>
    <cellStyle name="Normal 2 5 2" xfId="196"/>
    <cellStyle name="Normal 2 5 3" xfId="197"/>
    <cellStyle name="Normal 2 5 4" xfId="198"/>
    <cellStyle name="Normal 2 5 5" xfId="199"/>
    <cellStyle name="Normal 2 5 6" xfId="200"/>
    <cellStyle name="Normal 2 5 7" xfId="201"/>
    <cellStyle name="Normal 2 5 8" xfId="202"/>
    <cellStyle name="Normal 2 5 9" xfId="203"/>
    <cellStyle name="Normal 2 6" xfId="204"/>
    <cellStyle name="Normal 2 6 10" xfId="205"/>
    <cellStyle name="Normal 2 6 11" xfId="206"/>
    <cellStyle name="Normal 2 6 12" xfId="207"/>
    <cellStyle name="Normal 2 6 13" xfId="208"/>
    <cellStyle name="Normal 2 6 2" xfId="209"/>
    <cellStyle name="Normal 2 6 3" xfId="210"/>
    <cellStyle name="Normal 2 6 4" xfId="211"/>
    <cellStyle name="Normal 2 6 5" xfId="212"/>
    <cellStyle name="Normal 2 6 6" xfId="213"/>
    <cellStyle name="Normal 2 6 7" xfId="214"/>
    <cellStyle name="Normal 2 6 8" xfId="215"/>
    <cellStyle name="Normal 2 6 9" xfId="216"/>
    <cellStyle name="Normal 2 7" xfId="217"/>
    <cellStyle name="Normal 2 7 10" xfId="218"/>
    <cellStyle name="Normal 2 7 11" xfId="219"/>
    <cellStyle name="Normal 2 7 12" xfId="220"/>
    <cellStyle name="Normal 2 7 13" xfId="221"/>
    <cellStyle name="Normal 2 7 2" xfId="222"/>
    <cellStyle name="Normal 2 7 3" xfId="223"/>
    <cellStyle name="Normal 2 7 4" xfId="224"/>
    <cellStyle name="Normal 2 7 5" xfId="225"/>
    <cellStyle name="Normal 2 7 6" xfId="226"/>
    <cellStyle name="Normal 2 7 7" xfId="227"/>
    <cellStyle name="Normal 2 7 8" xfId="228"/>
    <cellStyle name="Normal 2 7 9" xfId="229"/>
    <cellStyle name="Normal 2 8" xfId="230"/>
    <cellStyle name="Normal 2 8 10" xfId="231"/>
    <cellStyle name="Normal 2 8 11" xfId="232"/>
    <cellStyle name="Normal 2 8 12" xfId="233"/>
    <cellStyle name="Normal 2 8 13" xfId="234"/>
    <cellStyle name="Normal 2 8 2" xfId="235"/>
    <cellStyle name="Normal 2 8 3" xfId="236"/>
    <cellStyle name="Normal 2 8 4" xfId="237"/>
    <cellStyle name="Normal 2 8 5" xfId="238"/>
    <cellStyle name="Normal 2 8 6" xfId="239"/>
    <cellStyle name="Normal 2 8 7" xfId="240"/>
    <cellStyle name="Normal 2 8 8" xfId="241"/>
    <cellStyle name="Normal 2 8 9" xfId="242"/>
    <cellStyle name="Normal 2_(1MP)_Ago09 corrigida" xfId="243"/>
    <cellStyle name="Normal 20" xfId="244"/>
    <cellStyle name="Normal 21" xfId="245"/>
    <cellStyle name="Normal 22" xfId="246"/>
    <cellStyle name="Normal 23" xfId="247"/>
    <cellStyle name="Normal 24" xfId="248"/>
    <cellStyle name="Normal 3" xfId="6"/>
    <cellStyle name="Normal 3 10" xfId="249"/>
    <cellStyle name="Normal 3 11" xfId="250"/>
    <cellStyle name="Normal 3 12" xfId="251"/>
    <cellStyle name="Normal 3 13" xfId="252"/>
    <cellStyle name="Normal 3 14" xfId="253"/>
    <cellStyle name="Normal 3 15" xfId="254"/>
    <cellStyle name="Normal 3 16" xfId="255"/>
    <cellStyle name="Normal 3 17" xfId="256"/>
    <cellStyle name="Normal 3 18" xfId="257"/>
    <cellStyle name="Normal 3 19" xfId="258"/>
    <cellStyle name="Normal 3 2" xfId="259"/>
    <cellStyle name="Normal 3 2 2" xfId="260"/>
    <cellStyle name="Normal 3 20" xfId="261"/>
    <cellStyle name="Normal 3 21" xfId="262"/>
    <cellStyle name="Normal 3 22" xfId="263"/>
    <cellStyle name="Normal 3 23" xfId="264"/>
    <cellStyle name="Normal 3 24" xfId="265"/>
    <cellStyle name="Normal 3 3" xfId="266"/>
    <cellStyle name="Normal 3 4" xfId="267"/>
    <cellStyle name="Normal 3 5" xfId="268"/>
    <cellStyle name="Normal 3 6" xfId="269"/>
    <cellStyle name="Normal 3 7" xfId="270"/>
    <cellStyle name="Normal 3 8" xfId="271"/>
    <cellStyle name="Normal 3 9" xfId="272"/>
    <cellStyle name="Normal 3_(1MP)_Ago09 corrigida" xfId="273"/>
    <cellStyle name="Normal 36" xfId="274"/>
    <cellStyle name="Normal 4" xfId="275"/>
    <cellStyle name="Normal 4 2" xfId="276"/>
    <cellStyle name="Normal 4 2 2" xfId="277"/>
    <cellStyle name="Normal 4 3" xfId="278"/>
    <cellStyle name="Normal 4_(1MP)_Ago09 corrigida" xfId="279"/>
    <cellStyle name="Normal 5" xfId="280"/>
    <cellStyle name="Normal 5 2" xfId="281"/>
    <cellStyle name="Normal 5 3" xfId="282"/>
    <cellStyle name="Normal 5 4" xfId="283"/>
    <cellStyle name="Normal 5 5" xfId="284"/>
    <cellStyle name="Normal 5_CREMA 1ª ETAPA - PORTO ESPERIDIÃO - PONTES E LACERDA FINAL" xfId="285"/>
    <cellStyle name="Normal 6" xfId="286"/>
    <cellStyle name="Normal 6 2" xfId="287"/>
    <cellStyle name="Normal 6 3" xfId="288"/>
    <cellStyle name="Normal 6 4" xfId="289"/>
    <cellStyle name="Normal 6 5" xfId="290"/>
    <cellStyle name="Normal 7" xfId="291"/>
    <cellStyle name="Normal 7 2" xfId="292"/>
    <cellStyle name="Normal 7 3" xfId="293"/>
    <cellStyle name="Normal 7 4" xfId="294"/>
    <cellStyle name="Normal 7 5" xfId="295"/>
    <cellStyle name="Normal 7_(1MP)_Ago09 corrigida" xfId="296"/>
    <cellStyle name="Normal 8" xfId="297"/>
    <cellStyle name="Normal 8 2" xfId="298"/>
    <cellStyle name="Normal 8 3" xfId="299"/>
    <cellStyle name="Normal 8 4" xfId="300"/>
    <cellStyle name="Normal 9" xfId="301"/>
    <cellStyle name="Normal 9 2" xfId="302"/>
    <cellStyle name="Normal 9 3" xfId="303"/>
    <cellStyle name="Normal 9 4" xfId="304"/>
    <cellStyle name="Normal 9 5" xfId="305"/>
    <cellStyle name="Normal 9_CREMA 1ª ETAPA - PORTO ESPERIDIÃO - PONTES E LACERDA FINAL" xfId="306"/>
    <cellStyle name="Normal_Pesquisa no referencial 10 de maio de 2013" xfId="478"/>
    <cellStyle name="Normal_TRANSPORTE_QUENTE_E_FRIO" xfId="9"/>
    <cellStyle name="Nota 2" xfId="510"/>
    <cellStyle name="Note" xfId="307"/>
    <cellStyle name="Numeração" xfId="308"/>
    <cellStyle name="Numero" xfId="309"/>
    <cellStyle name="Output" xfId="310"/>
    <cellStyle name="Percent" xfId="311"/>
    <cellStyle name="Percentual" xfId="312"/>
    <cellStyle name="Ponto" xfId="313"/>
    <cellStyle name="Porcentagem" xfId="2" builtinId="5"/>
    <cellStyle name="Porcentagem 2" xfId="4"/>
    <cellStyle name="Porcentagem 2 10" xfId="314"/>
    <cellStyle name="Porcentagem 2 11" xfId="315"/>
    <cellStyle name="Porcentagem 2 12" xfId="316"/>
    <cellStyle name="Porcentagem 2 13" xfId="317"/>
    <cellStyle name="Porcentagem 2 14" xfId="318"/>
    <cellStyle name="Porcentagem 2 15" xfId="319"/>
    <cellStyle name="Porcentagem 2 16" xfId="320"/>
    <cellStyle name="Porcentagem 2 17" xfId="321"/>
    <cellStyle name="Porcentagem 2 2" xfId="322"/>
    <cellStyle name="Porcentagem 2 2 2" xfId="323"/>
    <cellStyle name="Porcentagem 2 3" xfId="324"/>
    <cellStyle name="Porcentagem 2 4" xfId="325"/>
    <cellStyle name="Porcentagem 2 5" xfId="326"/>
    <cellStyle name="Porcentagem 2 6" xfId="327"/>
    <cellStyle name="Porcentagem 2 7" xfId="328"/>
    <cellStyle name="Porcentagem 2 8" xfId="329"/>
    <cellStyle name="Porcentagem 2 9" xfId="330"/>
    <cellStyle name="Porcentagem 2_(1MP)_Ago09 corrigida" xfId="331"/>
    <cellStyle name="Porcentagem 3" xfId="7"/>
    <cellStyle name="Porcentagem 3 2" xfId="332"/>
    <cellStyle name="Porcentagem 3 3" xfId="333"/>
    <cellStyle name="Porcentagem 4" xfId="334"/>
    <cellStyle name="Porcentagem 4 2" xfId="335"/>
    <cellStyle name="Porcentagem 4 3" xfId="336"/>
    <cellStyle name="Porcentagem 5" xfId="337"/>
    <cellStyle name="Porcentagem 5 2" xfId="338"/>
    <cellStyle name="Porcentagem 6" xfId="339"/>
    <cellStyle name="Porcentagem 6 2" xfId="340"/>
    <cellStyle name="Porcentagem 7" xfId="341"/>
    <cellStyle name="Porcentagem 8" xfId="342"/>
    <cellStyle name="Porcentaje" xfId="343"/>
    <cellStyle name="RM" xfId="344"/>
    <cellStyle name="Saída 2" xfId="511"/>
    <cellStyle name="Sep. milhar [0]" xfId="345"/>
    <cellStyle name="Separador de m" xfId="346"/>
    <cellStyle name="Separador de milhares" xfId="1" builtinId="3"/>
    <cellStyle name="Separador de milhares 10" xfId="347"/>
    <cellStyle name="Separador de milhares 10 3" xfId="348"/>
    <cellStyle name="Separador de milhares 11" xfId="349"/>
    <cellStyle name="Separador de milhares 12" xfId="350"/>
    <cellStyle name="Separador de milhares 12 2" xfId="13"/>
    <cellStyle name="Separador de milhares 12_comp sicro mt setembro 2010 - brita corrigida" xfId="351"/>
    <cellStyle name="Separador de milhares 13" xfId="352"/>
    <cellStyle name="Separador de milhares 14" xfId="353"/>
    <cellStyle name="Separador de milhares 14 2" xfId="354"/>
    <cellStyle name="Separador de milhares 14 2 2" xfId="355"/>
    <cellStyle name="Separador de milhares 14_comp sicro mt setembro 2010 - brita corrigida" xfId="356"/>
    <cellStyle name="Separador de milhares 15" xfId="357"/>
    <cellStyle name="Separador de milhares 15 2" xfId="358"/>
    <cellStyle name="Separador de milhares 16" xfId="359"/>
    <cellStyle name="Separador de milhares 17" xfId="360"/>
    <cellStyle name="Separador de milhares 17 2" xfId="361"/>
    <cellStyle name="Separador de milhares 17 3" xfId="362"/>
    <cellStyle name="Separador de milhares 17 4" xfId="363"/>
    <cellStyle name="Separador de milhares 17_comp sicro mt setembro 2010 - brita corrigida" xfId="364"/>
    <cellStyle name="Separador de milhares 18" xfId="365"/>
    <cellStyle name="Separador de milhares 18 2" xfId="366"/>
    <cellStyle name="Separador de milhares 18_comp sicro mt setembro 2010 - brita corrigida" xfId="367"/>
    <cellStyle name="Separador de milhares 19" xfId="368"/>
    <cellStyle name="Separador de milhares 19 2" xfId="10"/>
    <cellStyle name="Separador de milhares 19_PATO_km614,4_km799,3 - rev07 - sicro mt set -10 (alt betuminosos)" xfId="369"/>
    <cellStyle name="Separador de milhares 2" xfId="5"/>
    <cellStyle name="Separador de milhares 2 10" xfId="370"/>
    <cellStyle name="Separador de milhares 2 11" xfId="371"/>
    <cellStyle name="Separador de milhares 2 12" xfId="372"/>
    <cellStyle name="Separador de milhares 2 13" xfId="373"/>
    <cellStyle name="Separador de milhares 2 14" xfId="374"/>
    <cellStyle name="Separador de milhares 2 15" xfId="375"/>
    <cellStyle name="Separador de milhares 2 16" xfId="376"/>
    <cellStyle name="Separador de milhares 2 17" xfId="377"/>
    <cellStyle name="Separador de milhares 2 2" xfId="378"/>
    <cellStyle name="Separador de milhares 2 2 2" xfId="379"/>
    <cellStyle name="Separador de milhares 2 2 3" xfId="380"/>
    <cellStyle name="Separador de milhares 2 3" xfId="381"/>
    <cellStyle name="Separador de milhares 2 3 2" xfId="382"/>
    <cellStyle name="Separador de milhares 2 4" xfId="383"/>
    <cellStyle name="Separador de milhares 2 4 2" xfId="384"/>
    <cellStyle name="Separador de milhares 2 5" xfId="385"/>
    <cellStyle name="Separador de milhares 2 6" xfId="386"/>
    <cellStyle name="Separador de milhares 2 7" xfId="387"/>
    <cellStyle name="Separador de milhares 2 8" xfId="388"/>
    <cellStyle name="Separador de milhares 2 9" xfId="389"/>
    <cellStyle name="Separador de milhares 2_(1MP)_Ago09 corrigida" xfId="390"/>
    <cellStyle name="Separador de milhares 20" xfId="391"/>
    <cellStyle name="Separador de milhares 21" xfId="392"/>
    <cellStyle name="Separador de milhares 22" xfId="393"/>
    <cellStyle name="Separador de milhares 23" xfId="394"/>
    <cellStyle name="Separador de milhares 23 2" xfId="395"/>
    <cellStyle name="Separador de milhares 24" xfId="396"/>
    <cellStyle name="Separador de milhares 25" xfId="397"/>
    <cellStyle name="Separador de milhares 26" xfId="398"/>
    <cellStyle name="Separador de milhares 26 2" xfId="399"/>
    <cellStyle name="Separador de milhares 27" xfId="400"/>
    <cellStyle name="Separador de milhares 28" xfId="401"/>
    <cellStyle name="Separador de milhares 3" xfId="8"/>
    <cellStyle name="Separador de milhares 3 2" xfId="402"/>
    <cellStyle name="Separador de milhares 3 2 2" xfId="403"/>
    <cellStyle name="Separador de milhares 3 2 3" xfId="404"/>
    <cellStyle name="Separador de milhares 3 2 4" xfId="405"/>
    <cellStyle name="Separador de milhares 3 2 4 2" xfId="406"/>
    <cellStyle name="Separador de milhares 3 3" xfId="407"/>
    <cellStyle name="Separador de milhares 3 4" xfId="408"/>
    <cellStyle name="Separador de milhares 3 5" xfId="409"/>
    <cellStyle name="Separador de milhares 3_(1MP)_Ago09 corrigida" xfId="410"/>
    <cellStyle name="Separador de milhares 4" xfId="411"/>
    <cellStyle name="Separador de milhares 4 2" xfId="412"/>
    <cellStyle name="Separador de milhares 4 3" xfId="413"/>
    <cellStyle name="Separador de milhares 4 4" xfId="414"/>
    <cellStyle name="Separador de milhares 4 5" xfId="415"/>
    <cellStyle name="Separador de milhares 4_(1MP)_Ago09 corrigida" xfId="416"/>
    <cellStyle name="Separador de milhares 5" xfId="417"/>
    <cellStyle name="Separador de milhares 5 2" xfId="418"/>
    <cellStyle name="Separador de milhares 5 2 2" xfId="419"/>
    <cellStyle name="Separador de milhares 5 2 3" xfId="420"/>
    <cellStyle name="Separador de milhares 5 3" xfId="421"/>
    <cellStyle name="Separador de milhares 5 4" xfId="422"/>
    <cellStyle name="Separador de milhares 5 5" xfId="423"/>
    <cellStyle name="Separador de milhares 5_(1MP)_Ago09 corrigida" xfId="424"/>
    <cellStyle name="Separador de milhares 6" xfId="425"/>
    <cellStyle name="Separador de milhares 6 2" xfId="426"/>
    <cellStyle name="Separador de milhares 6 2 2" xfId="427"/>
    <cellStyle name="Separador de milhares 6 3" xfId="428"/>
    <cellStyle name="Separador de milhares 6 4" xfId="429"/>
    <cellStyle name="Separador de milhares 6 5" xfId="430"/>
    <cellStyle name="Separador de milhares 6 6" xfId="431"/>
    <cellStyle name="Separador de milhares 6 7" xfId="432"/>
    <cellStyle name="Separador de milhares 6_(1MP)_Ago09 corrigida" xfId="433"/>
    <cellStyle name="Separador de milhares 7" xfId="434"/>
    <cellStyle name="Separador de milhares 7 2" xfId="435"/>
    <cellStyle name="Separador de milhares 7_comp sicro mt setembro 2010 - brita corrigida" xfId="436"/>
    <cellStyle name="Separador de milhares 8" xfId="437"/>
    <cellStyle name="Separador de milhares 8 2" xfId="438"/>
    <cellStyle name="Separador de milhares 8_(1MP)_Ago09 corrigida" xfId="439"/>
    <cellStyle name="Separador de milhares 9" xfId="440"/>
    <cellStyle name="Separador de milhares 9 2" xfId="441"/>
    <cellStyle name="Separador de milhares_TRANSPORTE_QUENTE_E_FRIO" xfId="12"/>
    <cellStyle name="SSS" xfId="442"/>
    <cellStyle name="SUB-TOT" xfId="443"/>
    <cellStyle name="sub-total" xfId="444"/>
    <cellStyle name="SUMA PARCIAL" xfId="445"/>
    <cellStyle name="Texto de Aviso 2" xfId="512"/>
    <cellStyle name="Texto Explicativo 2" xfId="513"/>
    <cellStyle name="Title" xfId="446"/>
    <cellStyle name="Titulo 1" xfId="447"/>
    <cellStyle name="Título 1 1" xfId="448"/>
    <cellStyle name="Título 1 1 1" xfId="449"/>
    <cellStyle name="Título 1 1_(1MP)_Ago09 corrigida" xfId="450"/>
    <cellStyle name="Titulo 1 2" xfId="451"/>
    <cellStyle name="Título 1 2" xfId="514"/>
    <cellStyle name="Titulo 2" xfId="452"/>
    <cellStyle name="Titulo 2 2" xfId="453"/>
    <cellStyle name="Título 2 2" xfId="515"/>
    <cellStyle name="Título 3 2" xfId="516"/>
    <cellStyle name="Título 4 2" xfId="517"/>
    <cellStyle name="Título 5" xfId="518"/>
    <cellStyle name="Titulo1" xfId="454"/>
    <cellStyle name="Titulo2" xfId="455"/>
    <cellStyle name="Total 2" xfId="519"/>
    <cellStyle name="un" xfId="456"/>
    <cellStyle name="V¡rgula" xfId="457"/>
    <cellStyle name="V¡rgula0" xfId="458"/>
    <cellStyle name="Vírgula 2" xfId="459"/>
    <cellStyle name="Vírgula 2 2" xfId="460"/>
    <cellStyle name="Vírgula 2 2 2" xfId="461"/>
    <cellStyle name="Vírgula 2 3" xfId="462"/>
    <cellStyle name="Vírgula 2 3 2" xfId="463"/>
    <cellStyle name="Vírgula 2 4" xfId="464"/>
    <cellStyle name="Vírgula 2 4 2" xfId="465"/>
    <cellStyle name="Vírgula 3" xfId="466"/>
    <cellStyle name="Vírgula 4" xfId="467"/>
    <cellStyle name="Vírgula 4 2" xfId="468"/>
    <cellStyle name="Vírgula 5" xfId="469"/>
    <cellStyle name="Vírgula 5 2" xfId="470"/>
    <cellStyle name="Vírgula 6" xfId="471"/>
    <cellStyle name="Vírgula 6 2" xfId="472"/>
    <cellStyle name="Vírgula 7" xfId="473"/>
    <cellStyle name="Vírgula 8" xfId="474"/>
    <cellStyle name="Vírgula0" xfId="475"/>
    <cellStyle name="Warning Text" xfId="476"/>
  </cellStyles>
  <dxfs count="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7</xdr:col>
      <xdr:colOff>38100</xdr:colOff>
      <xdr:row>29</xdr:row>
      <xdr:rowOff>95754</xdr:rowOff>
    </xdr:to>
    <xdr:pic>
      <xdr:nvPicPr>
        <xdr:cNvPr id="3" name="Imagem 2" descr="Portaria 107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1825"/>
          <a:ext cx="4505325" cy="1553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20</xdr:row>
      <xdr:rowOff>38100</xdr:rowOff>
    </xdr:from>
    <xdr:to>
      <xdr:col>1</xdr:col>
      <xdr:colOff>1409700</xdr:colOff>
      <xdr:row>21</xdr:row>
      <xdr:rowOff>190500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5381625"/>
          <a:ext cx="2886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\d\PROJETOS\SINFRA\PROJETO%20BRASIL-BOL&#205;VIA%20(CORIXA)\VOLUME-04\composi&#231;ao%20%20corixa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8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top%20-%20Arquivos\DNIT\PATOs\Rondon&#243;polis\PATO_BR-364_km_000_ao_km_11290_LICITA&#199;&#195;O%20MAIO%20DE%2020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\d\PROJETOS\SINFRA\PROJETO%20BRASIL-BOL&#205;VIA%20(CORIXA)\VOLUME-04\composi&#231;ao%20%20corixa%20f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BSA00535\dyna01\ClaudioFerreira\Excel\OR96088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ENPA\Estudos\Mato%20Grosso\PATO%20BR-364\PATO%20BR-36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ONARDO\01_SEDUC\01_Boletins\Boletim_JUN2005_R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er\Projeto\WINDOWS\Temporary%20Internet%20Files\Content.IE5\Q9YZIJ83\file:\A:\TERCIO\BR%20163%20REST%20set%202003\DEISI\Or%25C3%25A7amento%20Sta%20Helena%20Guaran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3\025%20-%20GALERIAS%20FINAL%20AV.%20PORTO%20ALEGRE\GALERIAS%20FINAL%20AV%20PORTO%20ALEGRE%20-%20%20PLANILHA%20OR&#199;AMENTARIA%20(10-06-2013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5\001%20-%20DREANAGEM%20PLUVIAL%20AV.%20FLORIANOPOLIS\dren_floripa_OR&#199;AMENTO_(V.002)%20atualizado%20em%2022-11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uriney\c\Meus%20documentos\geosolo\1&#170;%20M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7\004%20-%20REFORMA%20PISO%20GINASIO%20PIAN&#195;O%20(PROJETO)\Reforma%20Quadra%20Poliesportiva%20Pian&#227;o%20-%20OR&#199;AMENTO%20(v.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uriney\c\Meus%20documentos\geosolo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DOCUMENTOS\E-62\_REVIS&#195;O%20DE%20PROJETO\PATO%20ETAPA%202015_2016\Planilha%20Pato%20Etapa%2015_16%20-%20Contrato%20SR_MT%20967_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DOCUMENTOS\E-62\_REVIS&#195;O%20DE%20PROJETO\PATO%20ETAPA%202016_2017\Planilha%20Pato%20Etapa%2016_17%20-%20Contrato%20SR_MT%20967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\d\PROJETOS\SINFRA\PROJETO%20BRASIL-BOL&#205;VIA%20(CORIXA)\VOLUME-04\composi&#231;ao%20corixa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DOCUMENTOS\E-62\_REVIS&#195;O%20DE%20PROJETO\PATO%20ETAPA%202015_2016\2011\PATO'S\BR158%20-%20%20km%20637%20ao%20697%20(pinda&#237;ba)\antigos\PATO_km614,4_km799,3%20-%20rev06%20-%20sicro%20mt%20set%20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\AppData\Local\Microsoft\Windows\Temporary%20Internet%20Files\Content.IE5\7Z0Y6V0J\2011\PATO'S\BR158%20-%20%20km%20637%20ao%20697%20(pinda&#237;ba)\antigos\PATO_km614,4_km799,3%20-%20rev06%20-%20sicro%20mt%20set%20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ANDRO\Meus%20documentos\LICITA&#199;&#213;ES\DNIT\CP%20220-2006-MT\Edital\ANEXOS%20-%20BR_364_MT_2006%20CONSERVA&#199;&#195;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s09.009.03"/>
      <sheetName val="2s09.009.05"/>
      <sheetName val="2S02.999.05"/>
      <sheetName val="2S02.999.03"/>
      <sheetName val="2S01.001.01"/>
      <sheetName val="1A00.902.01"/>
      <sheetName val="1A01.603.01"/>
      <sheetName val="CX COL"/>
      <sheetName val="1A00.901.51"/>
      <sheetName val="2S04.950.71"/>
      <sheetName val="2S04.942.52"/>
      <sheetName val="2S04.940.51"/>
      <sheetName val="2S04.940.52"/>
      <sheetName val="2S04.910.55"/>
      <sheetName val="1A01.894.51"/>
      <sheetName val="1A01.415.51"/>
      <sheetName val="1A01.410.51"/>
      <sheetName val="1A01.412.51"/>
      <sheetName val="2S04.910.53"/>
      <sheetName val="2S04.910.51"/>
      <sheetName val="2S04.111.51"/>
      <sheetName val="1A00.903.51"/>
      <sheetName val="2S04.110.71"/>
      <sheetName val="2S04.101.53"/>
      <sheetName val="1A01.765.51"/>
      <sheetName val="1A00.908.51"/>
      <sheetName val="2S04.100.73"/>
      <sheetName val="1A01.603.51"/>
      <sheetName val="2S04.101.52"/>
      <sheetName val="1A00.418.51"/>
      <sheetName val="1A00.717.00"/>
      <sheetName val="1A00.716.00"/>
      <sheetName val="1A01.760.51"/>
      <sheetName val="1A01.604.51"/>
      <sheetName val="1A01.401.01"/>
      <sheetName val="1A00.907.51"/>
      <sheetName val="1A01.512.60"/>
      <sheetName val="2 S 01.100.72"/>
      <sheetName val="1A01.893.01"/>
      <sheetName val="1A01.891.01"/>
      <sheetName val="2S04.400.01"/>
      <sheetName val="1A01.890.01"/>
      <sheetName val="1A01.780.01"/>
      <sheetName val="1A01.120.01"/>
      <sheetName val="1A01.105.01"/>
      <sheetName val="1A01.100.01"/>
      <sheetName val="3S01.930.00"/>
      <sheetName val="2S05.120.01"/>
      <sheetName val="2S01.100.01c"/>
      <sheetName val="2S01.100.01B"/>
      <sheetName val="2S05.102.00"/>
      <sheetName val="2S05.100.00"/>
      <sheetName val="4S06.121.01"/>
      <sheetName val="4S06.121.11"/>
      <sheetName val="4S06.200.01"/>
      <sheetName val="4S06.110.22"/>
      <sheetName val="4S06.100.21"/>
      <sheetName val="2S09.002.05"/>
      <sheetName val="2S02.501.52"/>
      <sheetName val="2S02.500.51"/>
      <sheetName val="2S02.300.00"/>
      <sheetName val="2S09.001.05"/>
      <sheetName val="2S02.200.01"/>
      <sheetName val="2S02.200.00"/>
      <sheetName val="2S02.110.00"/>
      <sheetName val="2S01.511.00"/>
      <sheetName val="2S01.100.10"/>
      <sheetName val="2S01.100.09"/>
      <sheetName val="2S01.100.01"/>
      <sheetName val="2S01.005.00"/>
      <sheetName val="DADOS"/>
      <sheetName val="eq"/>
      <sheetName val="mo"/>
      <sheetName val="mat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>
        <row r="4">
          <cell r="B4">
            <v>25</v>
          </cell>
        </row>
      </sheetData>
      <sheetData sheetId="71"/>
      <sheetData sheetId="72"/>
      <sheetData sheetId="73" refreshError="1">
        <row r="2">
          <cell r="A2" t="str">
            <v>M105</v>
          </cell>
          <cell r="B2" t="str">
            <v>Emulsão asfática RR-2C</v>
          </cell>
          <cell r="C2">
            <v>0</v>
          </cell>
        </row>
        <row r="3">
          <cell r="A3" t="str">
            <v>M101</v>
          </cell>
          <cell r="B3" t="str">
            <v>Cimento asfáltico CAP-20</v>
          </cell>
          <cell r="C3">
            <v>0</v>
          </cell>
        </row>
        <row r="4">
          <cell r="A4" t="str">
            <v>M103</v>
          </cell>
          <cell r="B4" t="str">
            <v>Asfalto diluído CM-30</v>
          </cell>
          <cell r="C4">
            <v>0</v>
          </cell>
        </row>
        <row r="5">
          <cell r="A5" t="str">
            <v>M202</v>
          </cell>
          <cell r="B5" t="str">
            <v>Cimento pothand CP-32</v>
          </cell>
          <cell r="C5">
            <v>0.26</v>
          </cell>
        </row>
        <row r="6">
          <cell r="A6" t="str">
            <v>M302</v>
          </cell>
          <cell r="B6" t="str">
            <v>Pregos de ferro (18x30)</v>
          </cell>
          <cell r="C6">
            <v>3.99</v>
          </cell>
        </row>
        <row r="7">
          <cell r="A7" t="str">
            <v>M321</v>
          </cell>
          <cell r="B7" t="str">
            <v>Arama farpado n°. 16 galv. simples</v>
          </cell>
          <cell r="C7">
            <v>0.4</v>
          </cell>
        </row>
        <row r="8">
          <cell r="A8" t="str">
            <v>M322</v>
          </cell>
          <cell r="B8" t="str">
            <v>Grampo para cerca galvanizado 1 x 9</v>
          </cell>
          <cell r="C8">
            <v>6.5</v>
          </cell>
        </row>
        <row r="9">
          <cell r="A9" t="str">
            <v>M334</v>
          </cell>
          <cell r="B9" t="str">
            <v>Paraf. Zinc. c/fenda 1 1/2" x 3/16"</v>
          </cell>
          <cell r="C9">
            <v>0.2</v>
          </cell>
        </row>
        <row r="10">
          <cell r="A10" t="str">
            <v>M335</v>
          </cell>
          <cell r="B10" t="str">
            <v>Paraf. Zinc. Francês 4" x 5/16"</v>
          </cell>
          <cell r="C10">
            <v>0.39</v>
          </cell>
        </row>
        <row r="11">
          <cell r="A11" t="str">
            <v>M403</v>
          </cell>
          <cell r="B11" t="str">
            <v>Mourão madeira H=2,15 m D=12 cm</v>
          </cell>
          <cell r="C11">
            <v>12</v>
          </cell>
        </row>
        <row r="12">
          <cell r="A12" t="str">
            <v>M403</v>
          </cell>
          <cell r="B12" t="str">
            <v>Mourão madeira H=2,15 m D=9 cm</v>
          </cell>
          <cell r="C12">
            <v>10</v>
          </cell>
        </row>
        <row r="13">
          <cell r="A13" t="str">
            <v>M406</v>
          </cell>
          <cell r="B13" t="str">
            <v>Caibros de 7,5 cm x 7,5 cm</v>
          </cell>
          <cell r="C13">
            <v>3.1</v>
          </cell>
        </row>
        <row r="14">
          <cell r="A14" t="str">
            <v>M408</v>
          </cell>
          <cell r="B14" t="str">
            <v>Tábua de 5ª 2,5 cm x 30,0 cm</v>
          </cell>
          <cell r="C14">
            <v>4</v>
          </cell>
        </row>
        <row r="15">
          <cell r="A15" t="str">
            <v>M413</v>
          </cell>
          <cell r="B15" t="str">
            <v>Gastalho 10 x 2,5 cm</v>
          </cell>
          <cell r="C15">
            <v>1.9</v>
          </cell>
        </row>
        <row r="16">
          <cell r="A16" t="str">
            <v>M601</v>
          </cell>
          <cell r="B16" t="str">
            <v>Tinta refletiva acrílica p/2 anos</v>
          </cell>
          <cell r="C16">
            <v>12.22</v>
          </cell>
        </row>
        <row r="17">
          <cell r="A17" t="str">
            <v>M602</v>
          </cell>
          <cell r="B17" t="str">
            <v>Adubo NPK (4.14.8)</v>
          </cell>
          <cell r="C17">
            <v>1.8</v>
          </cell>
        </row>
        <row r="18">
          <cell r="A18" t="str">
            <v>M603</v>
          </cell>
          <cell r="B18" t="str">
            <v>Inseticida</v>
          </cell>
          <cell r="C18">
            <v>31</v>
          </cell>
        </row>
        <row r="19">
          <cell r="A19" t="str">
            <v>M611</v>
          </cell>
          <cell r="B19" t="str">
            <v>Redutor tipo 2002 prim. Qualidade</v>
          </cell>
          <cell r="C19">
            <v>6.82</v>
          </cell>
        </row>
        <row r="20">
          <cell r="A20" t="str">
            <v>M615</v>
          </cell>
          <cell r="B20" t="str">
            <v>Microesfera PRE-MIX</v>
          </cell>
          <cell r="C20">
            <v>4.8</v>
          </cell>
        </row>
        <row r="21">
          <cell r="A21" t="str">
            <v>M616</v>
          </cell>
          <cell r="B21" t="str">
            <v>Microesfera DROP-ON</v>
          </cell>
          <cell r="C21">
            <v>4.8</v>
          </cell>
        </row>
        <row r="22">
          <cell r="A22" t="str">
            <v>M618</v>
          </cell>
          <cell r="B22" t="str">
            <v>Massa termoplástica para aspersão</v>
          </cell>
          <cell r="C22">
            <v>6.82</v>
          </cell>
        </row>
        <row r="23">
          <cell r="A23" t="str">
            <v>M619</v>
          </cell>
          <cell r="B23" t="str">
            <v>Cola poliester</v>
          </cell>
          <cell r="C23">
            <v>12</v>
          </cell>
        </row>
        <row r="24">
          <cell r="A24" t="str">
            <v>M621</v>
          </cell>
          <cell r="B24" t="str">
            <v>Desmoldante</v>
          </cell>
          <cell r="C24">
            <v>4.2</v>
          </cell>
        </row>
        <row r="25">
          <cell r="A25" t="str">
            <v>M624</v>
          </cell>
          <cell r="B25" t="str">
            <v>Tinta para pré-marcação</v>
          </cell>
          <cell r="C25">
            <v>11.77</v>
          </cell>
        </row>
        <row r="26">
          <cell r="A26" t="str">
            <v>M710</v>
          </cell>
          <cell r="B26" t="str">
            <v>Pedra-de-mão ou Rochão Comercial</v>
          </cell>
          <cell r="C26">
            <v>24</v>
          </cell>
        </row>
        <row r="27">
          <cell r="A27" t="str">
            <v>M715</v>
          </cell>
          <cell r="B27" t="str">
            <v>Pó calcário dolomítico</v>
          </cell>
          <cell r="C27">
            <v>0.06</v>
          </cell>
        </row>
        <row r="28">
          <cell r="A28" t="str">
            <v>M906</v>
          </cell>
          <cell r="B28" t="str">
            <v>Sementes p/ hidrossemeadura</v>
          </cell>
          <cell r="C28">
            <v>12</v>
          </cell>
        </row>
        <row r="29">
          <cell r="A29" t="str">
            <v>M907</v>
          </cell>
          <cell r="B29" t="str">
            <v>Adulbo Orgânico</v>
          </cell>
          <cell r="C29">
            <v>0.2</v>
          </cell>
        </row>
        <row r="30">
          <cell r="A30" t="str">
            <v>M915</v>
          </cell>
          <cell r="B30" t="str">
            <v>Muda de arbusto - califa; espirradeira ou similar (h=0,50m)</v>
          </cell>
          <cell r="C30">
            <v>7</v>
          </cell>
        </row>
        <row r="31">
          <cell r="A31" t="str">
            <v>M916</v>
          </cell>
          <cell r="B31" t="str">
            <v>Terra preta vegetal</v>
          </cell>
          <cell r="C31">
            <v>35</v>
          </cell>
        </row>
        <row r="32">
          <cell r="A32" t="str">
            <v>M973</v>
          </cell>
          <cell r="B32" t="str">
            <v>Tacha refletiva bidirecional</v>
          </cell>
          <cell r="C32">
            <v>7.87</v>
          </cell>
        </row>
        <row r="33">
          <cell r="A33" t="str">
            <v>M980</v>
          </cell>
          <cell r="B33" t="str">
            <v>Indenização de jazida</v>
          </cell>
          <cell r="C33">
            <v>1.1000000000000001</v>
          </cell>
        </row>
      </sheetData>
      <sheetData sheetId="7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ORÇAMENTO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s09.009.03"/>
      <sheetName val="2s09.009.05"/>
      <sheetName val="2S02.999.05"/>
      <sheetName val="2S02.999.03"/>
      <sheetName val="2S01.001.01"/>
      <sheetName val="1A00.902.01"/>
      <sheetName val="1A01.603.01"/>
      <sheetName val="CX COL"/>
      <sheetName val="1A00.901.51"/>
      <sheetName val="2S04.950.71"/>
      <sheetName val="2S04.942.52"/>
      <sheetName val="2S04.940.51"/>
      <sheetName val="2S04.940.52"/>
      <sheetName val="2S04.910.55"/>
      <sheetName val="1A01.894.51"/>
      <sheetName val="1A01.415.51"/>
      <sheetName val="1A01.410.51"/>
      <sheetName val="1A01.412.51"/>
      <sheetName val="2S04.910.53"/>
      <sheetName val="2S04.910.51"/>
      <sheetName val="2S04.111.51"/>
      <sheetName val="1A00.903.51"/>
      <sheetName val="2S04.110.71"/>
      <sheetName val="2S04.101.53"/>
      <sheetName val="1A01.765.51"/>
      <sheetName val="1A00.908.51"/>
      <sheetName val="2S04.100.73"/>
      <sheetName val="1A01.603.51"/>
      <sheetName val="2S04.101.52"/>
      <sheetName val="1A00.418.51"/>
      <sheetName val="1A00.717.00"/>
      <sheetName val="1A00.716.00"/>
      <sheetName val="1A01.760.51"/>
      <sheetName val="1A01.604.51"/>
      <sheetName val="1A01.401.01"/>
      <sheetName val="1A00.907.51"/>
      <sheetName val="1A01.512.60"/>
      <sheetName val="2 S 01.100.72"/>
      <sheetName val="1A01.893.01"/>
      <sheetName val="1A01.891.01"/>
      <sheetName val="2S04.400.01"/>
      <sheetName val="1A01.890.01"/>
      <sheetName val="1A01.780.01"/>
      <sheetName val="1A01.120.01"/>
      <sheetName val="1A01.105.01"/>
      <sheetName val="1A01.100.01"/>
      <sheetName val="3S01.930.00"/>
      <sheetName val="2S05.120.01"/>
      <sheetName val="2S01.100.01c"/>
      <sheetName val="2S01.100.01B"/>
      <sheetName val="2S05.102.00"/>
      <sheetName val="2S05.100.00"/>
      <sheetName val="4S06.121.01"/>
      <sheetName val="4S06.121.11"/>
      <sheetName val="4S06.200.01"/>
      <sheetName val="4S06.110.22"/>
      <sheetName val="4S06.100.21"/>
      <sheetName val="2S09.002.05"/>
      <sheetName val="2S02.501.52"/>
      <sheetName val="2S02.500.51"/>
      <sheetName val="2S02.300.00"/>
      <sheetName val="2S09.001.05"/>
      <sheetName val="2S02.200.01"/>
      <sheetName val="2S02.200.00"/>
      <sheetName val="2S02.110.00"/>
      <sheetName val="2S01.511.00"/>
      <sheetName val="2S01.100.10"/>
      <sheetName val="2S01.100.09"/>
      <sheetName val="2S01.100.01"/>
      <sheetName val="2S01.005.00"/>
      <sheetName val="DADOS"/>
      <sheetName val="eq"/>
      <sheetName val="mo"/>
      <sheetName val="mat"/>
      <sheetName val="plan"/>
      <sheetName val="C_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>
        <row r="2">
          <cell r="A2" t="str">
            <v>E001</v>
          </cell>
          <cell r="B2" t="str">
            <v>Trator de Esteiras-D41E-6- com lâmina (82 Kw)</v>
          </cell>
          <cell r="C2">
            <v>103.7694</v>
          </cell>
          <cell r="D2">
            <v>10.849399999999999</v>
          </cell>
        </row>
        <row r="3">
          <cell r="A3" t="str">
            <v>E002</v>
          </cell>
          <cell r="B3" t="str">
            <v>Trator de Esteiras D6M - com lâmina (104 kW)</v>
          </cell>
          <cell r="C3">
            <v>150.8794</v>
          </cell>
          <cell r="D3">
            <v>10.849399999999999</v>
          </cell>
        </row>
        <row r="4">
          <cell r="A4" t="str">
            <v>E003</v>
          </cell>
          <cell r="B4" t="str">
            <v>Trator de Esteiras D8R - com lâmina ( 228 kW)</v>
          </cell>
          <cell r="C4">
            <v>282.21390000000002</v>
          </cell>
          <cell r="D4">
            <v>10.849399999999999</v>
          </cell>
        </row>
        <row r="5">
          <cell r="A5" t="str">
            <v>E006</v>
          </cell>
          <cell r="B5" t="str">
            <v>Motoniveladora - 120H - (104 kW)</v>
          </cell>
          <cell r="C5">
            <v>110.3526</v>
          </cell>
          <cell r="D5">
            <v>11.4693</v>
          </cell>
        </row>
        <row r="6">
          <cell r="A6" t="str">
            <v>E007</v>
          </cell>
          <cell r="B6" t="str">
            <v>Trator Agricola - MF 292/4 - (77 kW)</v>
          </cell>
          <cell r="C6">
            <v>52.975200000000001</v>
          </cell>
          <cell r="D6">
            <v>8.3695000000000004</v>
          </cell>
        </row>
        <row r="7">
          <cell r="A7" t="str">
            <v>E010</v>
          </cell>
          <cell r="B7" t="str">
            <v>Carregadeira de Pneus - 950G - 3,1 m³ (135 kw)</v>
          </cell>
          <cell r="C7">
            <v>141.58940000000001</v>
          </cell>
          <cell r="D7">
            <v>10.849399999999999</v>
          </cell>
        </row>
        <row r="8">
          <cell r="A8" t="str">
            <v>E011</v>
          </cell>
          <cell r="B8" t="str">
            <v>Retroescavadeira - MF 86HF (57KW)</v>
          </cell>
          <cell r="C8">
            <v>52.539400000000001</v>
          </cell>
          <cell r="D8">
            <v>10.849399999999999</v>
          </cell>
        </row>
        <row r="9">
          <cell r="A9" t="str">
            <v>E013</v>
          </cell>
          <cell r="B9" t="str">
            <v>Rolo Compactador-CA-25-PP-pé de carneiro autop. 11,25t vibrat (85 kW)</v>
          </cell>
          <cell r="C9">
            <v>81.165000000000006</v>
          </cell>
          <cell r="D9">
            <v>8.3695000000000004</v>
          </cell>
        </row>
        <row r="10">
          <cell r="A10" t="str">
            <v>E016</v>
          </cell>
          <cell r="B10" t="str">
            <v>Carregadeira de Pneus - W-20 - 1,33 m³ (79 kW)</v>
          </cell>
          <cell r="C10">
            <v>80.969399999999993</v>
          </cell>
          <cell r="D10">
            <v>10.849399999999999</v>
          </cell>
        </row>
        <row r="11">
          <cell r="A11" t="str">
            <v>E062</v>
          </cell>
          <cell r="B11" t="str">
            <v>Escavadeira Hidráulica - 330 CL - com esteira - cap. 1,7 m³ (184 kM)</v>
          </cell>
          <cell r="C11">
            <v>254.59630000000001</v>
          </cell>
          <cell r="D11">
            <v>11.4693</v>
          </cell>
        </row>
        <row r="12">
          <cell r="A12" t="str">
            <v>E101</v>
          </cell>
          <cell r="B12" t="str">
            <v>Grade de Discos - GA 24 x 24</v>
          </cell>
          <cell r="C12">
            <v>1.8445</v>
          </cell>
          <cell r="D12">
            <v>0</v>
          </cell>
        </row>
        <row r="13">
          <cell r="A13" t="str">
            <v>E105</v>
          </cell>
          <cell r="B13" t="str">
            <v>Rolo Compactador-SP 8000 de pneus autoprop. 21 t (97kW)</v>
          </cell>
          <cell r="C13">
            <v>78.503500000000003</v>
          </cell>
          <cell r="D13">
            <v>8.3695000000000004</v>
          </cell>
        </row>
        <row r="14">
          <cell r="A14" t="str">
            <v>E107</v>
          </cell>
          <cell r="B14" t="str">
            <v>Vassoura Mecânica : - rebocável</v>
          </cell>
          <cell r="C14">
            <v>3.7631999999999999</v>
          </cell>
          <cell r="D14">
            <v>0</v>
          </cell>
        </row>
        <row r="15">
          <cell r="A15" t="str">
            <v>E108</v>
          </cell>
          <cell r="B15" t="str">
            <v>Distruidor de Agregados : - rebocável</v>
          </cell>
          <cell r="C15">
            <v>3.1970999999999998</v>
          </cell>
          <cell r="D15">
            <v>0</v>
          </cell>
        </row>
        <row r="16">
          <cell r="A16" t="str">
            <v>E110</v>
          </cell>
          <cell r="B16" t="str">
            <v>Tanque de Estocagem de Asfalto : - 20.000 1</v>
          </cell>
          <cell r="C16">
            <v>3.15</v>
          </cell>
          <cell r="D16">
            <v>0</v>
          </cell>
        </row>
        <row r="17">
          <cell r="A17" t="str">
            <v>E111</v>
          </cell>
          <cell r="B17" t="str">
            <v>Equip. Distribuição de Asfalto : - montado em caminhão (150 KW)</v>
          </cell>
          <cell r="C17">
            <v>90.014600000000002</v>
          </cell>
          <cell r="D17">
            <v>9.9193999999999996</v>
          </cell>
        </row>
        <row r="18">
          <cell r="A18" t="str">
            <v>E112</v>
          </cell>
          <cell r="B18" t="str">
            <v>Aquecedor de Fluido Térmico : TH III - (8 kW)</v>
          </cell>
          <cell r="C18">
            <v>14.9025</v>
          </cell>
          <cell r="D18">
            <v>0</v>
          </cell>
        </row>
        <row r="19">
          <cell r="A19" t="str">
            <v>E302</v>
          </cell>
          <cell r="B19" t="str">
            <v>Betoneira: - 320 1 (elétrica) (4 kW)</v>
          </cell>
          <cell r="C19">
            <v>8.6752000000000002</v>
          </cell>
          <cell r="D19">
            <v>8.3695000000000004</v>
          </cell>
        </row>
        <row r="20">
          <cell r="A20" t="str">
            <v>E304</v>
          </cell>
          <cell r="B20" t="str">
            <v>Transporte Manual : - carrinho de mão 80 1</v>
          </cell>
          <cell r="C20">
            <v>0.1421</v>
          </cell>
          <cell r="D20">
            <v>0</v>
          </cell>
        </row>
        <row r="21">
          <cell r="A21" t="str">
            <v>E306</v>
          </cell>
          <cell r="B21" t="str">
            <v>Vibrador de Concreto : VIP45/MT2 - de imersão (2 kW)</v>
          </cell>
          <cell r="C21">
            <v>7.8125</v>
          </cell>
          <cell r="D21">
            <v>7.4396000000000004</v>
          </cell>
        </row>
        <row r="22">
          <cell r="A22" t="str">
            <v>E311</v>
          </cell>
          <cell r="B22" t="str">
            <v>Fábric. Pré-Moldado Concreto : - tubos D=0,8m M / F (2 kW)</v>
          </cell>
          <cell r="C22">
            <v>5.0774999999999997</v>
          </cell>
          <cell r="D22">
            <v>0</v>
          </cell>
        </row>
        <row r="23">
          <cell r="A23" t="str">
            <v>E312</v>
          </cell>
          <cell r="B23" t="str">
            <v>Fábric. Pré-Moldado Concreto : - tubos D=1,00m M / F (2 kW)</v>
          </cell>
          <cell r="C23">
            <v>5.4814999999999996</v>
          </cell>
          <cell r="D23">
            <v>0</v>
          </cell>
        </row>
        <row r="24">
          <cell r="A24" t="str">
            <v>E402</v>
          </cell>
          <cell r="B24" t="str">
            <v>Caminhão Carroceria : - de madeira 15 t (170kW)</v>
          </cell>
          <cell r="C24">
            <v>88.628699999999995</v>
          </cell>
          <cell r="D24">
            <v>9.9193999999999996</v>
          </cell>
        </row>
        <row r="25">
          <cell r="A25" t="str">
            <v>E403</v>
          </cell>
          <cell r="B25" t="str">
            <v>Caminhão Carroceria : - de madeira 15 t (170 kW)</v>
          </cell>
          <cell r="C25">
            <v>88.628699999999995</v>
          </cell>
          <cell r="D25">
            <v>9.9193999999999996</v>
          </cell>
        </row>
        <row r="26">
          <cell r="A26" t="str">
            <v>E404</v>
          </cell>
          <cell r="B26" t="str">
            <v>Caminhão Basculante 2423 K - 10 m³ - 15 t (170 kW)</v>
          </cell>
          <cell r="C26">
            <v>92.033699999999996</v>
          </cell>
          <cell r="D26">
            <v>9.9193999999999996</v>
          </cell>
        </row>
        <row r="27">
          <cell r="A27" t="str">
            <v>E406</v>
          </cell>
          <cell r="B27" t="str">
            <v>Caminhão Tanque : L162/51 - 6.000 1 (150 kW)</v>
          </cell>
          <cell r="C27">
            <v>78.231999999999999</v>
          </cell>
          <cell r="D27">
            <v>9.9193999999999996</v>
          </cell>
        </row>
        <row r="28">
          <cell r="A28" t="str">
            <v>E407</v>
          </cell>
          <cell r="B28" t="str">
            <v>Caminhão Tanque : 2423 K - 10.000 1 (170 kW)</v>
          </cell>
          <cell r="C28">
            <v>89.6374</v>
          </cell>
          <cell r="D28">
            <v>9.9193999999999996</v>
          </cell>
        </row>
        <row r="29">
          <cell r="A29" t="str">
            <v>E408</v>
          </cell>
          <cell r="B29" t="str">
            <v>Caminhão carroceria : 710 / 37 - fixa 4 t (80 kW)</v>
          </cell>
          <cell r="C29">
            <v>45.011400000000002</v>
          </cell>
          <cell r="D29">
            <v>9.9193999999999996</v>
          </cell>
        </row>
        <row r="30">
          <cell r="A30" t="str">
            <v>E409</v>
          </cell>
          <cell r="B30" t="str">
            <v>Caminhão Carroceria : L1620/51 - fixa 9 t (150 kW)</v>
          </cell>
          <cell r="C30">
            <v>77.797700000000006</v>
          </cell>
          <cell r="D30">
            <v>9.9193999999999996</v>
          </cell>
        </row>
        <row r="31">
          <cell r="A31" t="str">
            <v>E416</v>
          </cell>
          <cell r="B31" t="str">
            <v>Veiculo Leve : - pick up (4 x 4) (97 kW)</v>
          </cell>
          <cell r="C31">
            <v>56.171999999999997</v>
          </cell>
          <cell r="D31">
            <v>8.9894999999999996</v>
          </cell>
        </row>
        <row r="32">
          <cell r="A32" t="str">
            <v>E432</v>
          </cell>
          <cell r="B32" t="str">
            <v>Caminhão Basculante: FM 12 6x4 - 20 t (279 kW)</v>
          </cell>
          <cell r="C32">
            <v>150.5478</v>
          </cell>
          <cell r="D32">
            <v>9.9193999999999996</v>
          </cell>
        </row>
        <row r="33">
          <cell r="A33" t="str">
            <v>E434</v>
          </cell>
          <cell r="B33" t="str">
            <v>Caminhão Carroceria : L 1620/51 - c/guindaste 6 t x m (150 kW)</v>
          </cell>
          <cell r="C33">
            <v>85.024199999999993</v>
          </cell>
          <cell r="D33">
            <v>9.9193999999999996</v>
          </cell>
        </row>
        <row r="34">
          <cell r="A34" t="str">
            <v>E508</v>
          </cell>
          <cell r="B34" t="str">
            <v>Grupo Gerador : GEHY-3 - 2,5 / 3,0 KVA (3kW)</v>
          </cell>
          <cell r="C34">
            <v>10.6907</v>
          </cell>
          <cell r="D34">
            <v>8.3695000000000004</v>
          </cell>
        </row>
        <row r="35">
          <cell r="A35" t="str">
            <v>E509</v>
          </cell>
          <cell r="B35" t="str">
            <v>Grupo Gerador : - GEHY - 18 - 16,8 / 18,5 KVA (15 kW)</v>
          </cell>
          <cell r="C35">
            <v>16.018699999999999</v>
          </cell>
          <cell r="D35">
            <v>8.3695000000000004</v>
          </cell>
        </row>
        <row r="36">
          <cell r="A36" t="str">
            <v>E904</v>
          </cell>
          <cell r="B36" t="str">
            <v>Máquina de Bancada : - serra circular de 12"</v>
          </cell>
          <cell r="C36">
            <v>0.15859999999999999</v>
          </cell>
          <cell r="D36">
            <v>0</v>
          </cell>
        </row>
        <row r="37">
          <cell r="A37" t="str">
            <v>E906</v>
          </cell>
          <cell r="B37" t="str">
            <v>Compactador Manual : ES 600 - soquete vibratório (2 kW)</v>
          </cell>
          <cell r="C37">
            <v>13.7362</v>
          </cell>
          <cell r="D37">
            <v>7.4396000000000004</v>
          </cell>
        </row>
        <row r="38">
          <cell r="A38" t="str">
            <v>E908</v>
          </cell>
          <cell r="B38" t="str">
            <v>Máquina para Pintura : - demarcação de faixas autoprop.(44 kW)</v>
          </cell>
          <cell r="C38">
            <v>52.059310000000004</v>
          </cell>
          <cell r="D38">
            <v>11.4693</v>
          </cell>
        </row>
        <row r="39">
          <cell r="A39" t="str">
            <v>E909</v>
          </cell>
          <cell r="B39" t="str">
            <v>Equip. para Hidrossemeadura : - 5.500 1 (125 kW)</v>
          </cell>
          <cell r="C39">
            <v>99.427700000000002</v>
          </cell>
          <cell r="D39">
            <v>9.9193999999999996</v>
          </cell>
        </row>
        <row r="40">
          <cell r="A40" t="str">
            <v>E920</v>
          </cell>
          <cell r="B40" t="str">
            <v>Máquina para Pintura : - de faixa a quente p/ mat. Termop. (22 kW)</v>
          </cell>
          <cell r="C40">
            <v>48.274099999999997</v>
          </cell>
          <cell r="D40">
            <v>11.4693</v>
          </cell>
        </row>
        <row r="41">
          <cell r="A41" t="str">
            <v>E921</v>
          </cell>
          <cell r="B41" t="str">
            <v>Fusor : - 600 1 (10kW)</v>
          </cell>
          <cell r="C41">
            <v>19.627500000000001</v>
          </cell>
          <cell r="D41">
            <v>0</v>
          </cell>
        </row>
        <row r="42">
          <cell r="A42" t="str">
            <v>E922</v>
          </cell>
          <cell r="B42" t="str">
            <v>Martelete : - perfurador/rompedor elétrico 11316 (1 KW)</v>
          </cell>
          <cell r="C42">
            <v>7.9108999999999998</v>
          </cell>
          <cell r="D42">
            <v>7.4396000000000004</v>
          </cell>
        </row>
      </sheetData>
      <sheetData sheetId="72" refreshError="1">
        <row r="2">
          <cell r="A2" t="str">
            <v>T314</v>
          </cell>
          <cell r="B2" t="str">
            <v>Operador de equp. Especial</v>
          </cell>
          <cell r="C2">
            <v>11.4693</v>
          </cell>
        </row>
        <row r="3">
          <cell r="A3" t="str">
            <v>T401</v>
          </cell>
          <cell r="B3" t="str">
            <v>Pré-marcador</v>
          </cell>
          <cell r="C3">
            <v>11.4693</v>
          </cell>
        </row>
        <row r="4">
          <cell r="A4" t="str">
            <v>T501</v>
          </cell>
          <cell r="B4" t="str">
            <v>Encarregado de turma</v>
          </cell>
          <cell r="C4">
            <v>10.2294</v>
          </cell>
        </row>
        <row r="5">
          <cell r="A5" t="str">
            <v>T511</v>
          </cell>
          <cell r="B5" t="str">
            <v>Encarregado De Pavimentação</v>
          </cell>
          <cell r="C5">
            <v>21.698699999999999</v>
          </cell>
        </row>
        <row r="7">
          <cell r="A7" t="str">
            <v>T602</v>
          </cell>
          <cell r="B7" t="str">
            <v>Montador</v>
          </cell>
          <cell r="C7">
            <v>7.4394999999999998</v>
          </cell>
        </row>
        <row r="8">
          <cell r="A8" t="str">
            <v>T603</v>
          </cell>
          <cell r="B8" t="str">
            <v>Carpinteiro</v>
          </cell>
          <cell r="C8">
            <v>7.4394999999999998</v>
          </cell>
        </row>
        <row r="9">
          <cell r="A9" t="str">
            <v>T604</v>
          </cell>
          <cell r="B9" t="str">
            <v>Pedreiro</v>
          </cell>
          <cell r="C9">
            <v>7.4394999999999998</v>
          </cell>
        </row>
        <row r="10">
          <cell r="A10" t="str">
            <v>T701</v>
          </cell>
          <cell r="B10" t="str">
            <v>Servente</v>
          </cell>
          <cell r="C10">
            <v>5.2697000000000003</v>
          </cell>
        </row>
      </sheetData>
      <sheetData sheetId="73"/>
      <sheetData sheetId="74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R960887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OR960887.XLS"/>
      <sheetName val="Dados"/>
      <sheetName val="Orçamento"/>
      <sheetName val="QuQuant"/>
      <sheetName val="Orçamentária"/>
      <sheetName val="DG"/>
    </sheetNames>
    <definedNames>
      <definedName name="PassaExtenso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agrama"/>
      <sheetName val="DMT"/>
      <sheetName val="PATO"/>
      <sheetName val="Quantidades"/>
      <sheetName val="transporte"/>
      <sheetName val="Cronograma"/>
      <sheetName val="Cronograma (2)"/>
      <sheetName val="ABC Sv"/>
      <sheetName val="mobilização"/>
      <sheetName val="prancha"/>
      <sheetName val="canteiro"/>
      <sheetName val="layout"/>
      <sheetName val="ANP"/>
      <sheetName val="trans_betum_CGB"/>
      <sheetName val="Micro"/>
      <sheetName val="MBUQ"/>
      <sheetName val="pint_lig"/>
      <sheetName val="imprimação"/>
      <sheetName val="TSD"/>
      <sheetName val="Correção"/>
      <sheetName val="SICRO"/>
      <sheetName val="SICRO2"/>
    </sheetNames>
    <sheetDataSet>
      <sheetData sheetId="0" refreshError="1"/>
      <sheetData sheetId="1">
        <row r="45">
          <cell r="E45">
            <v>7</v>
          </cell>
        </row>
        <row r="46">
          <cell r="E46">
            <v>28.88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lum"/>
    </sheetNames>
    <sheetDataSet>
      <sheetData sheetId="0" refreshError="1">
        <row r="4">
          <cell r="A4" t="str">
            <v>Cód. Tarefa</v>
          </cell>
          <cell r="B4" t="str">
            <v>Descrição</v>
          </cell>
          <cell r="C4" t="str">
            <v>Unidade</v>
          </cell>
          <cell r="D4" t="str">
            <v>Valor Unitário</v>
          </cell>
        </row>
        <row r="6">
          <cell r="A6" t="str">
            <v>001.01</v>
          </cell>
          <cell r="B6" t="str">
            <v>PROJETO, ANOTAÇÃO DE REGISTRO TÉCNICO E ACOMPANHAMENTO DE OBRAS</v>
          </cell>
        </row>
        <row r="7">
          <cell r="A7" t="str">
            <v>001.01.00020</v>
          </cell>
          <cell r="B7" t="str">
            <v>Elaboração de Projeto Arquitetônico de Auditório e Teatro ( Fonte: ABENC ), Incl. Anotação de Registro Técnico, Orçamento de Acordo Com Boletim de Preços e Acompanhamento Técnico de Obra</v>
          </cell>
          <cell r="C7" t="str">
            <v>m2</v>
          </cell>
          <cell r="D7">
            <v>11.6</v>
          </cell>
        </row>
        <row r="8">
          <cell r="A8" t="str">
            <v>001.01.00040</v>
          </cell>
          <cell r="B8" t="str">
            <v>Elaboração de Projeto Estrutural de Auditórios e Teatros ( Fonte: ABENC ), Incl. Anotação de Registro Técnico, Orçamento de Acordo Com Boletim de Preços e Acompanhamento Técnico de Obra</v>
          </cell>
          <cell r="C8" t="str">
            <v>m2</v>
          </cell>
          <cell r="D8">
            <v>5.8</v>
          </cell>
        </row>
        <row r="9">
          <cell r="A9" t="str">
            <v>001.01.00060</v>
          </cell>
          <cell r="B9" t="str">
            <v>Elaboração de Projeto Elétrico de Auditórios e Teatros ( Fonte: ABENC ), Incl. Anotação de Registro Técnico, Orçamento de Acordo Com Boletim de Preços e Acompanhamento Técnico de Obra</v>
          </cell>
          <cell r="C9" t="str">
            <v>m2</v>
          </cell>
          <cell r="D9">
            <v>2.2999999999999998</v>
          </cell>
        </row>
        <row r="10">
          <cell r="A10" t="str">
            <v>001.01.00080</v>
          </cell>
          <cell r="B10" t="str">
            <v>Elaboração de Projeto Comunicação de Auditórios e Teatros ( Fonte: ABENC ), Incl. Anotação de Registro Técnico, Orçamento de Acordo Com Boletim de Preços e Acompanhamento Técnico de Obra</v>
          </cell>
          <cell r="C10" t="str">
            <v>m2</v>
          </cell>
          <cell r="D10">
            <v>1.1499999999999999</v>
          </cell>
        </row>
        <row r="11">
          <cell r="A11" t="str">
            <v>001.01.00100</v>
          </cell>
          <cell r="B11" t="str">
            <v>Elaboração de Projeto Hidrosanitário de Auditórios e Teatros ( Fonte: ABENC ), Incl. Anotação de Registro Técnico, Orçamento de Acordo Com Boletim de Preços e Acompanhamento Técnico de Obra</v>
          </cell>
          <cell r="C11" t="str">
            <v>m2</v>
          </cell>
          <cell r="D11">
            <v>2</v>
          </cell>
        </row>
        <row r="12">
          <cell r="A12" t="str">
            <v>001.01.00120</v>
          </cell>
          <cell r="B12" t="str">
            <v>Elaboração de Projeto Rede de Esgoto de Auditórios e Teatros ( Fonte: ABENC ), Incl. Anotação de Registro Técnico, Orçamento de Acordo Com Boletim de Preços e Acompanhamento Técnico de Obra</v>
          </cell>
          <cell r="C12" t="str">
            <v>m2</v>
          </cell>
          <cell r="D12">
            <v>0.8</v>
          </cell>
        </row>
        <row r="13">
          <cell r="A13" t="str">
            <v>001.01.00140</v>
          </cell>
          <cell r="B13" t="str">
            <v>Elaboração de Projeto Incêdio de Auditórios e Teatros ( Fonte: ABENC ), Incl. Anotação de Registro Técnico, Orçamento de Acordo Com Boletim de Preços e Acompanhamento Técnico de Obra</v>
          </cell>
          <cell r="C13" t="str">
            <v>m2</v>
          </cell>
          <cell r="D13">
            <v>3.5</v>
          </cell>
        </row>
        <row r="14">
          <cell r="A14" t="str">
            <v>001.01.00160</v>
          </cell>
          <cell r="B14" t="str">
            <v>Elaboração de Projeto Ar Condicionado de Auditórios e Teatros ( Fonte: ABENC ), Incl. Anotação de Registro Técnico, Orçamento de Acordo Com Boletim de Preços e Acompanhamento Técnico de Obra</v>
          </cell>
          <cell r="C14" t="str">
            <v>m2</v>
          </cell>
          <cell r="D14">
            <v>3.1</v>
          </cell>
        </row>
        <row r="15">
          <cell r="A15" t="str">
            <v>001.01.00180</v>
          </cell>
          <cell r="B15" t="str">
            <v>Elaboração de Projeto Urbanização de Auditórios e Teatros ( Fonte: ABENC ), Incl. Anotação de Registro Técnico, Orçamento de Acordo Com Boletim de Preços e Acompanhamento Técnico de Obra</v>
          </cell>
          <cell r="C15" t="str">
            <v>m2</v>
          </cell>
          <cell r="D15">
            <v>0.25</v>
          </cell>
        </row>
        <row r="16">
          <cell r="A16" t="str">
            <v>001.01.00200</v>
          </cell>
          <cell r="B16" t="str">
            <v>Elaboração de Projeto GLP de Auditórios e Teatros ( Fonte: ABENC ), Incl. Anotação de Registro Técnico, Orçamento de Acordo Com Boletim de Preços e Acompanhamento Técnico de Obra</v>
          </cell>
          <cell r="C16" t="str">
            <v>m2</v>
          </cell>
          <cell r="D16">
            <v>0.3</v>
          </cell>
        </row>
        <row r="17">
          <cell r="A17" t="str">
            <v>001.01.00220</v>
          </cell>
          <cell r="B17" t="str">
            <v>Elaboração de Projeto Arquitetônico de Conjuntos Habitacionais ( Fonte: ABENC ), Incl. Anotação de Registro Técnico, Orçamento de Acordo Com Boletim de Preços e Acompanhamento Técnico de Obra</v>
          </cell>
          <cell r="C17" t="str">
            <v>m2</v>
          </cell>
          <cell r="D17">
            <v>6</v>
          </cell>
        </row>
        <row r="18">
          <cell r="A18" t="str">
            <v>001.01.00240</v>
          </cell>
          <cell r="B18" t="str">
            <v>Elaboração de Projeto Estrutural de Conjuntos Habitacionais ( Fonte: ABENC ), Incl. Anotação de Registro Técnico, Orçamento de Acordo Com Boletim de Preços e Acompanhamento Técnico de Obra</v>
          </cell>
          <cell r="C18" t="str">
            <v>m2</v>
          </cell>
          <cell r="D18">
            <v>3.2</v>
          </cell>
        </row>
        <row r="19">
          <cell r="A19" t="str">
            <v>001.01.00260</v>
          </cell>
          <cell r="B19" t="str">
            <v>Elaboração de Projeto Elétrico de Conjuntos Habitacionais ( Fonte: ABENC ), Incl. Anotação de Registro Técnico, Orçamento de Acordo Com Boletim de Preços e Acompanhamento Técnico de Obra</v>
          </cell>
          <cell r="C19" t="str">
            <v>m2</v>
          </cell>
          <cell r="D19">
            <v>2.5</v>
          </cell>
        </row>
        <row r="20">
          <cell r="A20" t="str">
            <v>001.01.00280</v>
          </cell>
          <cell r="B20" t="str">
            <v>Elaboração de Projeto Comunicação de Conjuntos Habitacionais ( Fonte: ABENC ), Incl. Anotação de Registro Técnico, Orçamento de Acordo Com Boletim de Preços e Acompanhamento Técnico de Obra</v>
          </cell>
          <cell r="C20" t="str">
            <v>m2</v>
          </cell>
          <cell r="D20">
            <v>0.9</v>
          </cell>
        </row>
        <row r="21">
          <cell r="A21" t="str">
            <v>001.01.00300</v>
          </cell>
          <cell r="B21" t="str">
            <v>Elaboração de Projeto Hidrosanitário de Conjuntos Habitacionais ( Fonte: ABENC ), Incl. Anotação de Registro Técnico, Orçamento de Acordo Com Boletim de Preços e Acompanhamento Técnico de Obra</v>
          </cell>
          <cell r="C21" t="str">
            <v>m2</v>
          </cell>
          <cell r="D21">
            <v>1.6</v>
          </cell>
        </row>
        <row r="22">
          <cell r="A22" t="str">
            <v>001.01.00320</v>
          </cell>
          <cell r="B22" t="str">
            <v>Elaboração de Projeto Rede de Esgoto de Conjuntos Habitacionais ( Fonte: ABENC ), Incl. Anotação de Registro Técnico, Orçamento de Acordo Com Boletim de Preços e Acompanhamento Técnico de Obra</v>
          </cell>
          <cell r="C22" t="str">
            <v>m2</v>
          </cell>
          <cell r="D22">
            <v>0.8</v>
          </cell>
        </row>
        <row r="23">
          <cell r="A23" t="str">
            <v>001.01.00340</v>
          </cell>
          <cell r="B23" t="str">
            <v>Elaboração de Projeto Incêdio de Conjuntos Habitacionais ( Fonte: ABENC ), Incl. Anotação de Registro Técnico, Orçamento de Acordo Com Boletim de Preços e Acompanhamento Técnico de Obra</v>
          </cell>
          <cell r="C23" t="str">
            <v>m2</v>
          </cell>
          <cell r="D23">
            <v>1.5</v>
          </cell>
        </row>
        <row r="24">
          <cell r="A24" t="str">
            <v>001.01.00360</v>
          </cell>
          <cell r="B24" t="str">
            <v>Elaboração de Projeto Ar Condicionado de Conjuntos Habitacionais ( Fonte: ABENC ), Incl. Anotação de Registro Técnico, Orçamento de Acordo Com Boletim de Preços e Acompanhamento Técnico de Obra</v>
          </cell>
          <cell r="C24" t="str">
            <v>m2</v>
          </cell>
          <cell r="D24">
            <v>0.4</v>
          </cell>
        </row>
        <row r="25">
          <cell r="A25" t="str">
            <v>001.01.00380</v>
          </cell>
          <cell r="B25" t="str">
            <v>Elaboração de Projeto Urbanização de Conjuntos Habitacionais ( Fonte: ABENC ), Incl. Anotação de Registro Técnico, Orçamento de Acordo Com Boletim de Preços e Acompanhamento Técnico de Obra</v>
          </cell>
          <cell r="C25" t="str">
            <v>m2</v>
          </cell>
          <cell r="D25">
            <v>0.35</v>
          </cell>
        </row>
        <row r="26">
          <cell r="A26" t="str">
            <v>001.01.00400</v>
          </cell>
          <cell r="B26" t="str">
            <v>Elaboração de Projeto GLP de Conjuntos Habitacionais ( Fonte: ABENC ), Incl. Anotação de Registro Técnico, Orçamento de Acordo Com Boletim de Preços e Acompanhamento Técnico de Obra</v>
          </cell>
          <cell r="C26" t="str">
            <v>m2</v>
          </cell>
          <cell r="D26">
            <v>0.3</v>
          </cell>
        </row>
        <row r="27">
          <cell r="A27" t="str">
            <v>001.01.00420</v>
          </cell>
          <cell r="B27" t="str">
            <v>Elaboração de Projeto Arquitetônico de Escolas e Colégios ( Fonte: ABENC ), Incl. Anotação de Registro Técnico, Orçamento de Acordo Com Boletim de Preços e Acompanhamento Técnico de Obra</v>
          </cell>
          <cell r="C27" t="str">
            <v>m2</v>
          </cell>
          <cell r="D27">
            <v>9</v>
          </cell>
        </row>
        <row r="28">
          <cell r="A28" t="str">
            <v>001.01.00440</v>
          </cell>
          <cell r="B28" t="str">
            <v>Elaboração de Projeto Estrutural de Escolas e Colégios ( Fonte: ABENC ), Incl. Anotação de Registro Técnico, Orçamento de Acordo Com Boletim de Preços e Acompanhamento Técnico de Obra</v>
          </cell>
          <cell r="C28" t="str">
            <v>m2</v>
          </cell>
          <cell r="D28">
            <v>2.7</v>
          </cell>
        </row>
        <row r="29">
          <cell r="A29" t="str">
            <v>001.01.00460</v>
          </cell>
          <cell r="B29" t="str">
            <v>Elaboração de Projeto Elétrico de Escolas e Colégios ( Fonte: ABENC ), Incl. Anotação de Registro Técnico, Orçamento de Acordo Com Boletim de Preços e Acompanhamento Técnico de Obra</v>
          </cell>
          <cell r="C29" t="str">
            <v>m2</v>
          </cell>
          <cell r="D29">
            <v>1.8</v>
          </cell>
        </row>
        <row r="30">
          <cell r="A30" t="str">
            <v>001.01.00480</v>
          </cell>
          <cell r="B30" t="str">
            <v>Elaboração de Projeto Comunicação de Escolas e Colégios ( Fonte: ABENC ), Incl. Anotação de Registro Técnico, Orçamento de Acordo Com Boletim de Preços e Acompanhamento Técnico de Obra</v>
          </cell>
          <cell r="C30" t="str">
            <v>m2</v>
          </cell>
          <cell r="D30">
            <v>0.9</v>
          </cell>
        </row>
        <row r="31">
          <cell r="A31" t="str">
            <v>001.01.00500</v>
          </cell>
          <cell r="B31" t="str">
            <v>Elaboração de Projeto Hidrosanitário de Escolas e Colégios ( Fonte: ABENC ), Incl. Anotação de Registro Técnico, Orçamento de Acordo Com Boletim de Preços e Acompanhamento Técnico de Obra</v>
          </cell>
          <cell r="C31" t="str">
            <v>m2</v>
          </cell>
          <cell r="D31">
            <v>1.9</v>
          </cell>
        </row>
        <row r="32">
          <cell r="A32" t="str">
            <v>001.01.00520</v>
          </cell>
          <cell r="B32" t="str">
            <v>Elaboração de Projeto Rede de Esgoto de Escolas e Colégios ( Fonte: ABENC ), Incl. Anotação de Registro Técnico, Orçamento de Acordo Com Boletim de Preços e Acompanhamento Técnico de Obra</v>
          </cell>
          <cell r="C32" t="str">
            <v>m2</v>
          </cell>
          <cell r="D32">
            <v>0.8</v>
          </cell>
        </row>
        <row r="33">
          <cell r="A33" t="str">
            <v>001.01.00540</v>
          </cell>
          <cell r="B33" t="str">
            <v>Elaboração de Projeto Incêdio de Escolas e Colégios ( Fonte: ABENC ), Incl. Anotação de Registro Técnico, Orçamento de Acordo Com Boletim de Preços e Acompanhamento Técnico de Obra</v>
          </cell>
          <cell r="C33" t="str">
            <v>m2</v>
          </cell>
          <cell r="D33">
            <v>1.2</v>
          </cell>
        </row>
        <row r="34">
          <cell r="A34" t="str">
            <v>001.01.00560</v>
          </cell>
          <cell r="B34" t="str">
            <v>Elaboração de Projeto Ar Condicionado de Escolas e Colégios ( Fonte: ABENC ), Incl. Anotação de Registro Técnico, Orçamento de Acordo Com Boletim de Preços e Acompanhamento Técnico de Obra</v>
          </cell>
          <cell r="C34" t="str">
            <v>m2</v>
          </cell>
          <cell r="D34">
            <v>0.9</v>
          </cell>
        </row>
        <row r="35">
          <cell r="A35" t="str">
            <v>001.01.00580</v>
          </cell>
          <cell r="B35" t="str">
            <v>Elaboração de Projeto Urbanização de Escolas e Colégios ( Fonte: ABENC ), Incl. Anotação de Registro Técnico, Orçamento de Acordo Com Boletim de Preços e Acompanhamento Técnico de Obra</v>
          </cell>
          <cell r="C35" t="str">
            <v>m2</v>
          </cell>
          <cell r="D35">
            <v>0.2</v>
          </cell>
        </row>
        <row r="36">
          <cell r="A36" t="str">
            <v>001.01.00600</v>
          </cell>
          <cell r="B36" t="str">
            <v>Elaboração de Projeto GLP de Escolas e Colégios ( Fonte: ABENC ), Incl. Anotação de Registro Técnico, Orçamento de Acordo Com Boletim de Preços e Acompanhamento Técnico de Obra</v>
          </cell>
          <cell r="C36" t="str">
            <v>m2</v>
          </cell>
          <cell r="D36">
            <v>0.3</v>
          </cell>
        </row>
        <row r="37">
          <cell r="A37" t="str">
            <v>001.01.00620</v>
          </cell>
          <cell r="B37" t="str">
            <v>Elaboração de Projeto Gás Industrial de Escolas e Colégios ( Fonte: ABENC ), Incl. Anotação de Registro Técnico, Orçamento de Acordo Com Boletim de Preços e Acompanhamento Técnico de Obra</v>
          </cell>
          <cell r="C37" t="str">
            <v>m2</v>
          </cell>
          <cell r="D37">
            <v>0.45</v>
          </cell>
        </row>
        <row r="38">
          <cell r="A38" t="str">
            <v>001.01.00640</v>
          </cell>
          <cell r="B38" t="str">
            <v>Elaboração de Projeto Gás Medicinal de Escolas e Colégios ( Fonte: ABENC ), Incl. Anotação de Registro Técnico, Orçamento de Acordo Com Boletim de Preços e Acompanhamento Técnico de Obra</v>
          </cell>
          <cell r="C38" t="str">
            <v>m2</v>
          </cell>
          <cell r="D38">
            <v>0.8</v>
          </cell>
        </row>
        <row r="39">
          <cell r="A39" t="str">
            <v>001.01.00660</v>
          </cell>
          <cell r="B39" t="str">
            <v>Elaboração de Projeto Arquitetônico de Hospitais ( Fonte: ABENC ), Incl. Anotação de Registro Técnico, Orçamento de Acordo Com Boletim de Preços e Acompanhamento Técnico de Obra</v>
          </cell>
          <cell r="C39" t="str">
            <v>m2</v>
          </cell>
          <cell r="D39">
            <v>10.5</v>
          </cell>
        </row>
        <row r="40">
          <cell r="A40" t="str">
            <v>001.01.00680</v>
          </cell>
          <cell r="B40" t="str">
            <v>Elaboração de Projeto Estrutural de Hospitais ( Fonte: ABENC ), Incl. Anotação de Registro Técnico, Orçamento de Acordo Com Boletim de Preços e Acompanhamento Técnico de Obra</v>
          </cell>
          <cell r="C40" t="str">
            <v>m2</v>
          </cell>
          <cell r="D40">
            <v>4.3</v>
          </cell>
        </row>
        <row r="41">
          <cell r="A41" t="str">
            <v>001.01.00700</v>
          </cell>
          <cell r="B41" t="str">
            <v>Elaboração de Projeto Elétrico de Hospitais ( Fonte: ABENC ), Incl. Anotação de Registro Técnico, Orçamento de Acordo Com Boletim de Preços e Acompanhamento Técnico de Obra</v>
          </cell>
          <cell r="C41" t="str">
            <v>m2</v>
          </cell>
          <cell r="D41">
            <v>3.4</v>
          </cell>
        </row>
        <row r="42">
          <cell r="A42" t="str">
            <v>001.01.00720</v>
          </cell>
          <cell r="B42" t="str">
            <v>Elaboração de Projeto Comunicação de Hospitais ( Fonte: ABENC ), Incl. Anotação de Registro Técnico, Orçamento de Acordo Com Boletim de Preços e Acompanhamento Técnico de Obra</v>
          </cell>
          <cell r="C42" t="str">
            <v>m2</v>
          </cell>
          <cell r="D42">
            <v>1.7</v>
          </cell>
        </row>
        <row r="43">
          <cell r="A43" t="str">
            <v>001.01.00740</v>
          </cell>
          <cell r="B43" t="str">
            <v>Elaboração de Projeto Hidrosanitário de Hospitais ( Fonte: ABENC ), Incl. Anotação de Registro Técnico, Orçamento de Acordo Com Boletim de Preços e Acompanhamento Técnico de Obra</v>
          </cell>
          <cell r="C43" t="str">
            <v>m2</v>
          </cell>
          <cell r="D43">
            <v>4.8</v>
          </cell>
        </row>
        <row r="44">
          <cell r="A44" t="str">
            <v>001.01.00760</v>
          </cell>
          <cell r="B44" t="str">
            <v>Elaboração de Projeto Rede de Esgoto de Hospitais ( Fonte: ABENC ), Incl. Anotação de Registro Técnico, Orçamento de Acordo Com Boletim de Preços e Acompanhamento Técnico de Obra</v>
          </cell>
          <cell r="C44" t="str">
            <v>m2</v>
          </cell>
          <cell r="D44">
            <v>1.5</v>
          </cell>
        </row>
        <row r="45">
          <cell r="A45" t="str">
            <v>001.01.00780</v>
          </cell>
          <cell r="B45" t="str">
            <v>Elaboração de Projeto Incêdio de Hospitais ( Fonte: ABENC ), Incl. Anotação de Registro Técnico, Orçamento de Acordo Com Boletim de Preços e Acompanhamento Técnico de Obra</v>
          </cell>
          <cell r="C45" t="str">
            <v>m2</v>
          </cell>
          <cell r="D45">
            <v>1.2</v>
          </cell>
        </row>
        <row r="46">
          <cell r="A46" t="str">
            <v>001.01.00800</v>
          </cell>
          <cell r="B46" t="str">
            <v>Elaboração de Projeto Ar Condicionado de Hospitais ( Fonte: ABENC ), Incl. Anotação de Registro Técnico, Orçamento de Acordo Com Boletim de Preços e Acompanhamento Técnico de Obra</v>
          </cell>
          <cell r="C46" t="str">
            <v>m2</v>
          </cell>
          <cell r="D46">
            <v>1.7</v>
          </cell>
        </row>
        <row r="47">
          <cell r="A47" t="str">
            <v>001.01.00820</v>
          </cell>
          <cell r="B47" t="str">
            <v>Elaboração de Projeto Urbanização de Hospitais ( Fonte: ABENC ), Incl. Anotação de Registro Técnico, Orçamento de Acordo Com Boletim de Preços e Acompanhamento Técnico de Obra</v>
          </cell>
          <cell r="C47" t="str">
            <v>m2</v>
          </cell>
          <cell r="D47">
            <v>0.25</v>
          </cell>
        </row>
        <row r="48">
          <cell r="A48" t="str">
            <v>001.01.00840</v>
          </cell>
          <cell r="B48" t="str">
            <v>Elaboração de Projeto GLP de Hospitais ( Fonte: ABENC ), Incl. Anotação de Registro Técnico, Orçamento de Acordo Com Boletim de Preços e Acompanhamento Técnico de Obra</v>
          </cell>
          <cell r="C48" t="str">
            <v>m2</v>
          </cell>
          <cell r="D48">
            <v>0.4</v>
          </cell>
        </row>
        <row r="49">
          <cell r="A49" t="str">
            <v>001.01.00860</v>
          </cell>
          <cell r="B49" t="str">
            <v>Elaboração de Projeto Gas Industrial de Hospitais ( Fonte: ABENC ), Incl. Anotação de Registro Técnico, Orçamento de Acordo Com Boletim de Preços e Acompanhamento Técnico de Obra</v>
          </cell>
          <cell r="C49" t="str">
            <v>m2</v>
          </cell>
          <cell r="D49">
            <v>0.4</v>
          </cell>
        </row>
        <row r="50">
          <cell r="A50" t="str">
            <v>001.01.00880</v>
          </cell>
          <cell r="B50" t="str">
            <v>Elaboração de Projeto Gas Medicinal de Hospitais ( Fonte: ABENC ), Incl. Anotação de Registro Técnico, Orçamento de Acordo Com Boletim de Preços e Acompanhamento Técnico de Obra</v>
          </cell>
          <cell r="C50" t="str">
            <v>m2</v>
          </cell>
          <cell r="D50">
            <v>0.8</v>
          </cell>
        </row>
        <row r="51">
          <cell r="A51" t="str">
            <v>001.01.00900</v>
          </cell>
          <cell r="B51" t="str">
            <v>Elaboração de Projeto Arquitetônico de Parque, Praças e Quadras ( Fonte: ABENC ), Incl. Anotação de Registro Técnico, Orçamento de Acordo Com Boletim de Preços e Acompanhamento Técnico de Obra</v>
          </cell>
          <cell r="C51" t="str">
            <v>m2</v>
          </cell>
          <cell r="D51">
            <v>0.95</v>
          </cell>
        </row>
        <row r="52">
          <cell r="A52" t="str">
            <v>001.01.00920</v>
          </cell>
          <cell r="B52" t="str">
            <v>Elaboração de Projeto Estrutural de Parque, Praças e Quadras ( Fonte: ABENC ), Incl. Anotação de Registro Técnico, Orçamento de Acordo Com Boletim de Preços e Acompanhamento Técnico de Obra</v>
          </cell>
          <cell r="C52" t="str">
            <v>m2</v>
          </cell>
          <cell r="D52">
            <v>0.5</v>
          </cell>
        </row>
        <row r="53">
          <cell r="A53" t="str">
            <v>001.01.00940</v>
          </cell>
          <cell r="B53" t="str">
            <v>Elaboração de Projeto Elétrico de Parque, Praças e Quadras ( Fonte: ABENC ), Incl. Anotação de Registro Técnico, Orçamento de Acordo Com Boletim de Preços e Acompanhamento Técnico de Obra</v>
          </cell>
          <cell r="C53" t="str">
            <v>m2</v>
          </cell>
          <cell r="D53">
            <v>0.1</v>
          </cell>
        </row>
        <row r="54">
          <cell r="A54" t="str">
            <v>001.01.00960</v>
          </cell>
          <cell r="B54" t="str">
            <v>Elaboração de Projeto Comunicação de Parque, Praças e Quadras ( Fonte: ABENC ), Incl. Anotação de Registro Técnico, Orçamento de Acordo Com Boletim de Preços e Acompanhamento Técnico de Obra</v>
          </cell>
          <cell r="C54" t="str">
            <v>m2</v>
          </cell>
          <cell r="D54">
            <v>0.15</v>
          </cell>
        </row>
        <row r="55">
          <cell r="A55" t="str">
            <v>001.01.00980</v>
          </cell>
          <cell r="B55" t="str">
            <v>Elaboração de Projeto Hidrosanitário de Parque, Praças e Quadras ( Fonte: ABENC ), Incl. Anotação de Registro Técnico, Orçamento de Acordo Com Boletim de Preços e Acompanhamento Técnico de Obra</v>
          </cell>
          <cell r="C55" t="str">
            <v>m2</v>
          </cell>
          <cell r="D55">
            <v>1.5</v>
          </cell>
        </row>
        <row r="56">
          <cell r="A56" t="str">
            <v>001.01.01000</v>
          </cell>
          <cell r="B56" t="str">
            <v>Elaboração de Projeto Rede de Esgoto de Parque, Praças e Quadras ( Fonte: ABENC ), Incl. Anotação de Registro Técnico, Orçamento de Acordo Com Boletim de Preços e Acompanhamento Técnico de Obra</v>
          </cell>
          <cell r="C56" t="str">
            <v>m2</v>
          </cell>
          <cell r="D56">
            <v>0.5</v>
          </cell>
        </row>
        <row r="57">
          <cell r="A57" t="str">
            <v>001.01.01020</v>
          </cell>
          <cell r="B57" t="str">
            <v>Elaboração de Projeto Incêdio de Parque, Praças e Quadras ( Fonte: ABENC ), Incl. Anotação de Registro Técnico, Orçamento de Acordo Com Boletim de Preços e Acompanhamento Técnico de Obra</v>
          </cell>
          <cell r="C57" t="str">
            <v>m2</v>
          </cell>
          <cell r="D57">
            <v>0.5</v>
          </cell>
        </row>
        <row r="58">
          <cell r="A58" t="str">
            <v>001.01.01040</v>
          </cell>
          <cell r="B58" t="str">
            <v>Elaboração de Projeto Urbanização de Parque, Praças e Quadras ( Fonte: ABENC ), Incl. Anotação de Registro Técnico, Orçamento de Acordo Com Boletim de Preços e Acompanhamento Técnico de Obra</v>
          </cell>
          <cell r="C58" t="str">
            <v>m2</v>
          </cell>
          <cell r="D58">
            <v>3</v>
          </cell>
        </row>
        <row r="59">
          <cell r="A59" t="str">
            <v>001.01.01060</v>
          </cell>
          <cell r="B59" t="str">
            <v>Elaboração de Projeto Arquitetônico de Penitenciárias e Quartéis ( Fonte: ABENC ), Incl. Anotação de Registro Técnico, Orçamento de Acordo Com Boletim de Preços e Acompanhamento Técnico de Obra</v>
          </cell>
          <cell r="C59" t="str">
            <v>m2</v>
          </cell>
          <cell r="D59">
            <v>7.65</v>
          </cell>
        </row>
        <row r="60">
          <cell r="A60" t="str">
            <v>001.01.01080</v>
          </cell>
          <cell r="B60" t="str">
            <v>Elaboração de Projeto Estrutural de Penitenciárias e Quartéis ( Fonte: ABENC ), Incl. Anotação de Registro Técnico, Orçamento de Acordo Com Boletim de Preços e Acompanhamento Técnico de Obra</v>
          </cell>
          <cell r="C60" t="str">
            <v>m2</v>
          </cell>
          <cell r="D60">
            <v>3.7</v>
          </cell>
        </row>
        <row r="61">
          <cell r="A61" t="str">
            <v>001.01.01100</v>
          </cell>
          <cell r="B61" t="str">
            <v>Elaboração de Projeto Elétrico de Penitenciárias e Quartéis ( Fonte: ABENC ), Incl. Anotação de Registro Técnico, Orçamento de Acordo Com Boletim de Preços e Acompanhamento Técnico de Obra</v>
          </cell>
          <cell r="C61" t="str">
            <v>m2</v>
          </cell>
          <cell r="D61">
            <v>2.1</v>
          </cell>
        </row>
        <row r="62">
          <cell r="A62" t="str">
            <v>001.01.01120</v>
          </cell>
          <cell r="B62" t="str">
            <v>Elaboração de Projeto Comunicação de Penitenciárias e Quartéis ( Fonte: ABENC ), Incl. Anotação de Registro Técnico, Orçamento de Acordo Com Boletim de Preços e Acompanhamento Técnico de Obra</v>
          </cell>
          <cell r="C62" t="str">
            <v>m2</v>
          </cell>
          <cell r="D62">
            <v>1.75</v>
          </cell>
        </row>
        <row r="63">
          <cell r="A63" t="str">
            <v>001.01.01140</v>
          </cell>
          <cell r="B63" t="str">
            <v>Elaboração de Projeto Hidrosanitário de Penitenciárias e Quartéis ( Fonte: ABENC ), Incl. Anotação de Registro Técnico, Orçamento de Acordo Com Boletim de Preços e Acompanhamento Técnico de Obra</v>
          </cell>
          <cell r="C63" t="str">
            <v>m2</v>
          </cell>
          <cell r="D63">
            <v>2.2000000000000002</v>
          </cell>
        </row>
        <row r="64">
          <cell r="A64" t="str">
            <v>001.01.01160</v>
          </cell>
          <cell r="B64" t="str">
            <v>Elaboração de Projeto Rede de Esgoto de Penitenciárias e Quartéis ( Fonte: ABENC ), Incl. Anotação de Registro Técnico, Orçamento de Acordo Com Boletim de Preços e Acompanhamento Técnico de Obra</v>
          </cell>
          <cell r="C64" t="str">
            <v>m2</v>
          </cell>
          <cell r="D64">
            <v>0.8</v>
          </cell>
        </row>
        <row r="65">
          <cell r="A65" t="str">
            <v>001.01.01180</v>
          </cell>
          <cell r="B65" t="str">
            <v>Elaboração de Projeto Incêdio de Penitenciárias e Quartéis ( Fonte: ABENC ), Incl. Anotação de Registro Técnico, Orçamento de Acordo Com Boletim de Preços e Acompanhamento Técnico de Obra</v>
          </cell>
          <cell r="C65" t="str">
            <v>m2</v>
          </cell>
          <cell r="D65">
            <v>1.2</v>
          </cell>
        </row>
        <row r="66">
          <cell r="A66" t="str">
            <v>001.01.01200</v>
          </cell>
          <cell r="B66" t="str">
            <v>Elaboração de Projeto Ar Condicionado de Penitenciárias e Quartéis ( Fonte: ABENC ), Incl. Anotação de Registro Técnico, Orçamento de Acordo Com Boletim de Preços e Acompanhamento Técnico de Obra</v>
          </cell>
          <cell r="C66" t="str">
            <v>m2</v>
          </cell>
          <cell r="D66">
            <v>1</v>
          </cell>
        </row>
        <row r="67">
          <cell r="A67" t="str">
            <v>001.01.01220</v>
          </cell>
          <cell r="B67" t="str">
            <v>Elaboração de Projeto Urbanização de Penitenciárias e Quartéis ( Fonte: ABENC ), Incl. Anotação de Registro Técnico, Orçamento de Acordo Com Boletim de Preços e Acompanhamento Técnico de Obra</v>
          </cell>
          <cell r="C67" t="str">
            <v>m2</v>
          </cell>
          <cell r="D67">
            <v>0.25</v>
          </cell>
        </row>
        <row r="68">
          <cell r="A68" t="str">
            <v>001.01.01240</v>
          </cell>
          <cell r="B68" t="str">
            <v>Elaboração de Projeto GLP de Penitenciárias e Quartéis ( Fonte: ABENC ), Incl. Anotação de Registro Técnico, Orçamento de Acordo Com Boletim de Preços e Acompanhamento Técnico de Obra</v>
          </cell>
          <cell r="C68" t="str">
            <v>m2</v>
          </cell>
          <cell r="D68">
            <v>0.3</v>
          </cell>
        </row>
        <row r="69">
          <cell r="A69" t="str">
            <v>001.01.01260</v>
          </cell>
          <cell r="B69" t="str">
            <v>Elaboração de Projeto Gas Industrial de Penitenciárias e Quartéis ( Fonte: ABENC ), Incl. Anotação de Registro Técnico, Orçamento de Acordo Com Boletim de Preços e Acompanhamento Técnico de Obra</v>
          </cell>
          <cell r="C69" t="str">
            <v>m2</v>
          </cell>
          <cell r="D69">
            <v>0.4</v>
          </cell>
        </row>
        <row r="70">
          <cell r="A70" t="str">
            <v>001.01.01280</v>
          </cell>
          <cell r="B70" t="str">
            <v>Elaboração de Projeto Gas Medicinal de Penitenciárias e Quartéis ( Fonte: ABENC ), Incl. Anotação de Registro Técnico, Orçamento de Acordo Com Boletim de Preços e Acompanhamento Técnico de Obra</v>
          </cell>
          <cell r="C70" t="str">
            <v>m2</v>
          </cell>
          <cell r="D70">
            <v>0.8</v>
          </cell>
        </row>
        <row r="71">
          <cell r="A71" t="str">
            <v>001.01.01300</v>
          </cell>
          <cell r="B71" t="str">
            <v>Elaboração de Projeto Arquitetônico de Piscinas ( Fonte: ABENC ), Incl. Anotação de Registro Técnico, Orçamento de Acordo Com Boletim de Preços e Acompanhamento Técnico de Obra</v>
          </cell>
          <cell r="C71" t="str">
            <v>m2</v>
          </cell>
          <cell r="D71">
            <v>32.799999999999997</v>
          </cell>
        </row>
        <row r="72">
          <cell r="A72" t="str">
            <v>001.01.01320</v>
          </cell>
          <cell r="B72" t="str">
            <v>Elaboração de Projeto Estrutural de Piscinas ( Fonte: ABENC ), Incl. Anotação de Registro Técnico, Orçamento de Acordo Com Boletim de Preços e Acompanhamento Técnico de Obra</v>
          </cell>
          <cell r="C72" t="str">
            <v>m2</v>
          </cell>
          <cell r="D72">
            <v>45</v>
          </cell>
        </row>
        <row r="73">
          <cell r="A73" t="str">
            <v>001.01.01340</v>
          </cell>
          <cell r="B73" t="str">
            <v>Elaboração de Projeto Elétrico de Piscinas ( Fonte: ABENC ), Incl. Anotação de Registro Técnico, Orçamento de Acordo Com Boletim de Preços e Acompanhamento Técnico de Obra</v>
          </cell>
          <cell r="C73" t="str">
            <v>m2</v>
          </cell>
          <cell r="D73">
            <v>2.7</v>
          </cell>
        </row>
        <row r="74">
          <cell r="A74" t="str">
            <v>001.01.01360</v>
          </cell>
          <cell r="B74" t="str">
            <v>Elaboração de Projeto Comunicação de Piscinas ( Fonte: ABENC ), Incl. Anotação de Registro Técnico, Orçamento de Acordo Com Boletim de Preços e Acompanhamento Técnico de Obra</v>
          </cell>
          <cell r="C74" t="str">
            <v>m2</v>
          </cell>
          <cell r="D74">
            <v>1.4</v>
          </cell>
        </row>
        <row r="75">
          <cell r="A75" t="str">
            <v>001.01.01380</v>
          </cell>
          <cell r="B75" t="str">
            <v>Elaboração de Projeto Hidrosanitário de Piscinas ( Fonte: ABENC ), Incl. Anotação de Registro Técnico, Orçamento de Acordo Com Boletim de Preços e Acompanhamento Técnico de Obra</v>
          </cell>
          <cell r="C75" t="str">
            <v>m2</v>
          </cell>
          <cell r="D75">
            <v>28</v>
          </cell>
        </row>
        <row r="76">
          <cell r="A76" t="str">
            <v>001.01.01400</v>
          </cell>
          <cell r="B76" t="str">
            <v>Elaboração de Projeto Rede de Esgoto de Piscinas ( Fonte: ABENC ), Incl. Anotação de Registro Técnico, Orçamento de Acordo Com Boletim de Preços e Acompanhamento Técnico de Obra</v>
          </cell>
          <cell r="C76" t="str">
            <v>m2</v>
          </cell>
          <cell r="D76">
            <v>25</v>
          </cell>
        </row>
        <row r="77">
          <cell r="A77" t="str">
            <v>001.01.01420</v>
          </cell>
          <cell r="B77" t="str">
            <v>Elaboração de Projeto Urbanização de Piscinas ( Fonte: ABENC ), Incl. Anotação de Registro Técnico, Orçamento de Acordo Com Boletim de Preços e Acompanhamento Técnico de Obra</v>
          </cell>
          <cell r="C77" t="str">
            <v>m2</v>
          </cell>
          <cell r="D77">
            <v>20</v>
          </cell>
        </row>
        <row r="78">
          <cell r="A78" t="str">
            <v>001.01.01440</v>
          </cell>
          <cell r="B78" t="str">
            <v>Elaboração de Projeto Gas Industrial de Piscinas ( Fonte: ABENC ), Incl. Anotação de Registro Técnico, Orçamento de Acordo Com Boletim de Preços e Acompanhamento Técnico de Obra</v>
          </cell>
          <cell r="C78" t="str">
            <v>m2</v>
          </cell>
          <cell r="D78">
            <v>0.4</v>
          </cell>
        </row>
        <row r="79">
          <cell r="A79" t="str">
            <v>001.01.01460</v>
          </cell>
          <cell r="B79" t="str">
            <v>Elaboração de Projeto Arquitetônico de Prédios Comerciais e De Escritórios ( Fonte: ABENC ), Incl. Anotação de Registro Técnico, Orçamento de Acordo Com Boletim de Preços e Acompanhamento Técnico de Obra</v>
          </cell>
          <cell r="C79" t="str">
            <v>m2</v>
          </cell>
          <cell r="D79">
            <v>8</v>
          </cell>
        </row>
        <row r="80">
          <cell r="A80" t="str">
            <v>001.01.01480</v>
          </cell>
          <cell r="B80" t="str">
            <v>Elaboração de Projeto Estrutural de Prédios Comerciais e De Escritórios ( Fonte: ABENC ), Incl. Anotação de Registro Técnico, Orçamento de Acordo Com Boletim de Preços e Acompanhamento Técnico de Obra</v>
          </cell>
          <cell r="C80" t="str">
            <v>m2</v>
          </cell>
          <cell r="D80">
            <v>4.5</v>
          </cell>
        </row>
        <row r="81">
          <cell r="A81" t="str">
            <v>001.01.01500</v>
          </cell>
          <cell r="B81" t="str">
            <v>Elaboração de Projeto Elétrico de Prédios Comerciais e De Escritórios ( Fonte: ABENC ), Incl. Anotação de Registro Técnico, Orçamento de Acordo Com Boletim de Preços e Acompanhamento Técnico de Obra</v>
          </cell>
          <cell r="C81" t="str">
            <v>m2</v>
          </cell>
          <cell r="D81">
            <v>3.65</v>
          </cell>
        </row>
        <row r="82">
          <cell r="A82" t="str">
            <v>001.01.01520</v>
          </cell>
          <cell r="B82" t="str">
            <v>Elaboração de Projeto Comunicação de Prédios Comerciais e De Escritórios ( Fonte: ABENC ), Incl. Anotação de Registro Técnico, Orçamento de Acordo Com Boletim de Preços e Acompanhamento Técnico de Obra</v>
          </cell>
          <cell r="C82" t="str">
            <v>m2</v>
          </cell>
          <cell r="D82">
            <v>1.75</v>
          </cell>
        </row>
        <row r="83">
          <cell r="A83" t="str">
            <v>001.01.01540</v>
          </cell>
          <cell r="B83" t="str">
            <v>Elaboração de Projeto Hidrosanitário de Prédios Comerciais e De Escritórios ( Fonte: ABENC ), Incl. Anotação de Registro Técnico, Orçamento de Acordo Com Boletim de Preços e Acompanhamento Técnico de Obra</v>
          </cell>
          <cell r="C83" t="str">
            <v>m2</v>
          </cell>
          <cell r="D83">
            <v>1.6</v>
          </cell>
        </row>
        <row r="84">
          <cell r="A84" t="str">
            <v>001.01.01560</v>
          </cell>
          <cell r="B84" t="str">
            <v>Elaboração de Projeto Rede de Esgoto de Prédios Comerciais e De Escritórios ( Fonte: ABENC ), Incl. Anotação de Registro Técnico, Orçamento de Acordo Com Boletim de Preços e Acompanhamento Técnico de Obra</v>
          </cell>
          <cell r="C84" t="str">
            <v>m2</v>
          </cell>
          <cell r="D84">
            <v>0.8</v>
          </cell>
        </row>
        <row r="85">
          <cell r="A85" t="str">
            <v>001.01.01580</v>
          </cell>
          <cell r="B85" t="str">
            <v>Elaboração de Projeto Incêdio de Prédios Comerciais e De Escritórios ( Fonte: ABENC ), Incl. Anotação de Registro Técnico, Orçamento de Acordo Com Boletim de Preços e Acompanhamento Técnico de Obra</v>
          </cell>
          <cell r="C85" t="str">
            <v>m2</v>
          </cell>
          <cell r="D85">
            <v>1.8</v>
          </cell>
        </row>
        <row r="86">
          <cell r="A86" t="str">
            <v>001.01.01600</v>
          </cell>
          <cell r="B86" t="str">
            <v>Elaboração de Projeto Ar Condicionado de Prédios Comerciais e De Escritórios ( Fonte: ABENC ), Incl. Anotação de Registro Técnico, Orçamento de Acordo Com Boletim de Preços e Acompanhamento Técnico de Obra</v>
          </cell>
          <cell r="C86" t="str">
            <v>m2</v>
          </cell>
          <cell r="D86">
            <v>2.5</v>
          </cell>
        </row>
        <row r="87">
          <cell r="A87" t="str">
            <v>001.01.01620</v>
          </cell>
          <cell r="B87" t="str">
            <v>Elaboração de Projeto Urbanização de Prédios Comerciais e De Escritórios ( Fonte: ABENC ), Incl. Anotação de Registro Técnico, Orçamento de Acordo Com Boletim de Preços e Acompanhamento Técnico de Obra</v>
          </cell>
          <cell r="C87" t="str">
            <v>m2</v>
          </cell>
          <cell r="D87">
            <v>0.5</v>
          </cell>
        </row>
        <row r="88">
          <cell r="A88" t="str">
            <v>001.01.01640</v>
          </cell>
          <cell r="B88" t="str">
            <v>Elaboração de Projeto GLP de Prédios Comerciais e De Escritórios ( Fonte: ABENC ), Incl. Anotação de Registro Técnico, Orçamento de Acordo Com Boletim de Preços e Acompanhamento Técnico de Obra</v>
          </cell>
          <cell r="C88" t="str">
            <v>m2</v>
          </cell>
          <cell r="D88">
            <v>0.45</v>
          </cell>
        </row>
        <row r="89">
          <cell r="A89" t="str">
            <v>001.02</v>
          </cell>
          <cell r="B89" t="str">
            <v>SERVIÇOS PRELIMINARES</v>
          </cell>
        </row>
        <row r="90">
          <cell r="A90" t="str">
            <v>001.02.00020</v>
          </cell>
          <cell r="B90" t="str">
            <v>Execução de Corte e destocamento inclusive remoção de árvore de pequeno porte com diâmetro até 15 cm</v>
          </cell>
          <cell r="C90" t="str">
            <v>UN</v>
          </cell>
          <cell r="D90">
            <v>19.959199999999999</v>
          </cell>
        </row>
        <row r="91">
          <cell r="A91" t="str">
            <v>001.02.00040</v>
          </cell>
          <cell r="B91" t="str">
            <v>Execução de Corte e destocamento inclusive remoção de árvore de médio porte com diâmetro até 25 cm</v>
          </cell>
          <cell r="C91" t="str">
            <v>UN</v>
          </cell>
          <cell r="D91">
            <v>26.107700000000001</v>
          </cell>
        </row>
        <row r="92">
          <cell r="A92" t="str">
            <v>001.02.00060</v>
          </cell>
          <cell r="B92" t="str">
            <v>Execução de Corte e destocamento de árvore de grande porte com diâmetro médio de 50 cm</v>
          </cell>
          <cell r="C92" t="str">
            <v>UN</v>
          </cell>
          <cell r="D92">
            <v>115.7876</v>
          </cell>
        </row>
        <row r="93">
          <cell r="A93" t="str">
            <v>001.02.00080</v>
          </cell>
          <cell r="B93" t="str">
            <v>Execução de Roçado em capoeirão c/empilhamento e queima de resíduos</v>
          </cell>
          <cell r="C93" t="str">
            <v>M2</v>
          </cell>
          <cell r="D93">
            <v>0.2762</v>
          </cell>
        </row>
        <row r="94">
          <cell r="A94" t="str">
            <v>001.02.00100</v>
          </cell>
          <cell r="B94" t="str">
            <v>Execução de Capinação de terreno inclusive retirada (bota fora)</v>
          </cell>
          <cell r="C94" t="str">
            <v>M2</v>
          </cell>
          <cell r="D94">
            <v>0.3831</v>
          </cell>
        </row>
        <row r="95">
          <cell r="A95" t="str">
            <v>001.02.00120</v>
          </cell>
          <cell r="B95" t="str">
            <v>Execução de Limpeza do terreno c/ retirada dos entulhos e queima dos mesmos</v>
          </cell>
          <cell r="C95" t="str">
            <v>M2</v>
          </cell>
          <cell r="D95">
            <v>0.30649999999999999</v>
          </cell>
        </row>
        <row r="96">
          <cell r="A96" t="str">
            <v>001.02.00140</v>
          </cell>
          <cell r="B96" t="str">
            <v>Fornecimento e Instalação de Tapume em chapa de madeira compensada 6.00 mm de espessura</v>
          </cell>
          <cell r="C96" t="str">
            <v>M2</v>
          </cell>
          <cell r="D96">
            <v>17.801600000000001</v>
          </cell>
        </row>
        <row r="97">
          <cell r="A97" t="str">
            <v>001.02.00160</v>
          </cell>
          <cell r="B97" t="str">
            <v>Fornecimento e Instalação de Tapume em Chapa Metálica e Fixado em Pilar de Madeira, com Parafusos Auto-Atarrachante,conf. det. SINFRA ( 8 Reaproveitamentos)</v>
          </cell>
          <cell r="C97" t="str">
            <v>ML</v>
          </cell>
          <cell r="D97">
            <v>18.940000000000001</v>
          </cell>
        </row>
        <row r="98">
          <cell r="A98" t="str">
            <v>001.02.00180</v>
          </cell>
          <cell r="B98" t="str">
            <v>Execução de barracão de obra para alojamento</v>
          </cell>
          <cell r="C98" t="str">
            <v>M2</v>
          </cell>
          <cell r="D98">
            <v>65.5886</v>
          </cell>
        </row>
        <row r="99">
          <cell r="A99" t="str">
            <v>001.02.00200</v>
          </cell>
          <cell r="B99" t="str">
            <v>Execução de barracão de obra para depósito ou refeitório</v>
          </cell>
          <cell r="C99" t="str">
            <v>M2</v>
          </cell>
          <cell r="D99">
            <v>63.109499999999997</v>
          </cell>
        </row>
        <row r="100">
          <cell r="A100" t="str">
            <v>001.02.00220</v>
          </cell>
          <cell r="B100" t="str">
            <v>Instalações Provisórias em Estrutura Metálica Tipo Conteiner (Almoxarifado, Depósito, Escritório, Ferramentaria, etc.) dim. 1.50x1.80x3.00 mts</v>
          </cell>
          <cell r="C100" t="str">
            <v>MêS</v>
          </cell>
          <cell r="D100">
            <v>180</v>
          </cell>
        </row>
        <row r="101">
          <cell r="A101" t="str">
            <v>001.02.00240</v>
          </cell>
          <cell r="B101" t="str">
            <v>Execução de instalação provisória de água e esgoto</v>
          </cell>
          <cell r="C101" t="str">
            <v>UN</v>
          </cell>
          <cell r="D101">
            <v>788.17970000000003</v>
          </cell>
        </row>
        <row r="102">
          <cell r="A102" t="str">
            <v>001.02.00260</v>
          </cell>
          <cell r="B102" t="str">
            <v>Execução de instalação provisória de luz e força</v>
          </cell>
          <cell r="C102" t="str">
            <v>UN</v>
          </cell>
          <cell r="D102">
            <v>818.73800000000006</v>
          </cell>
        </row>
        <row r="103">
          <cell r="A103" t="str">
            <v>001.02.00280</v>
          </cell>
          <cell r="B103" t="str">
            <v>Fornecimento e instalação de placa de obra,de 5,00x3,00m,conforme detalhe da seet</v>
          </cell>
          <cell r="C103" t="str">
            <v>UN</v>
          </cell>
          <cell r="D103">
            <v>1010.5195</v>
          </cell>
        </row>
        <row r="104">
          <cell r="A104" t="str">
            <v>001.02.00300</v>
          </cell>
          <cell r="B104" t="str">
            <v>Fornecimento e instalação de placa de obra</v>
          </cell>
          <cell r="C104" t="str">
            <v>M2</v>
          </cell>
          <cell r="D104">
            <v>73.533500000000004</v>
          </cell>
        </row>
        <row r="105">
          <cell r="A105" t="str">
            <v>001.02.00320</v>
          </cell>
          <cell r="B105" t="str">
            <v>Execução de locação da obra c/aparelhos topográficos p/medição considerar as faces externas das paredes</v>
          </cell>
          <cell r="C105" t="str">
            <v>M2</v>
          </cell>
          <cell r="D105">
            <v>1.2146999999999999</v>
          </cell>
        </row>
        <row r="106">
          <cell r="A106" t="str">
            <v>001.02.00340</v>
          </cell>
          <cell r="B106" t="str">
            <v>Execução de locação da obra c/tábuas corridas p/medição considerar as faces externas das paredes</v>
          </cell>
          <cell r="C106" t="str">
            <v>M2</v>
          </cell>
          <cell r="D106">
            <v>2.7145999999999999</v>
          </cell>
        </row>
        <row r="107">
          <cell r="A107" t="str">
            <v>001.02.00360</v>
          </cell>
          <cell r="B107" t="str">
            <v>Locação de linhas estaqueadas de 20 em 20 m para construção de muro, sem nivelamento</v>
          </cell>
          <cell r="C107" t="str">
            <v>ML</v>
          </cell>
          <cell r="D107">
            <v>1.5182</v>
          </cell>
        </row>
        <row r="108">
          <cell r="A108" t="str">
            <v>001.02.00380</v>
          </cell>
          <cell r="B108" t="str">
            <v>Locação de linhas estaqueadas de 20 em 20 m para construção de muro, com nivelamento</v>
          </cell>
          <cell r="C108" t="str">
            <v>ML</v>
          </cell>
          <cell r="D108">
            <v>2.4291999999999998</v>
          </cell>
        </row>
        <row r="109">
          <cell r="A109" t="str">
            <v>001.03</v>
          </cell>
          <cell r="B109" t="str">
            <v>ADMINISTRAÇÃO LOCAL DA OBRA</v>
          </cell>
        </row>
        <row r="110">
          <cell r="A110" t="str">
            <v>001.03.00020</v>
          </cell>
          <cell r="B110" t="str">
            <v>Engenheiro Residente</v>
          </cell>
          <cell r="C110" t="str">
            <v>MêS</v>
          </cell>
          <cell r="D110">
            <v>4214.5803999999998</v>
          </cell>
        </row>
        <row r="111">
          <cell r="A111" t="str">
            <v>001.03.00040</v>
          </cell>
          <cell r="B111" t="str">
            <v>Técnico em Edificações</v>
          </cell>
          <cell r="C111" t="str">
            <v>MêS</v>
          </cell>
          <cell r="D111">
            <v>1659.7583</v>
          </cell>
        </row>
        <row r="112">
          <cell r="A112" t="str">
            <v>001.03.00060</v>
          </cell>
          <cell r="B112" t="str">
            <v>Estagiário</v>
          </cell>
          <cell r="C112" t="str">
            <v>MêS</v>
          </cell>
          <cell r="D112">
            <v>528.80999999999995</v>
          </cell>
        </row>
        <row r="113">
          <cell r="A113" t="str">
            <v>001.03.00080</v>
          </cell>
          <cell r="B113" t="str">
            <v>Técnico de Segurança</v>
          </cell>
          <cell r="C113" t="str">
            <v>MêS</v>
          </cell>
          <cell r="D113">
            <v>1829.3477</v>
          </cell>
        </row>
        <row r="114">
          <cell r="A114" t="str">
            <v>001.03.00100</v>
          </cell>
          <cell r="B114" t="str">
            <v>Mestre de Obras</v>
          </cell>
          <cell r="C114" t="str">
            <v>MêS</v>
          </cell>
          <cell r="D114">
            <v>2815.3843999999999</v>
          </cell>
        </row>
        <row r="115">
          <cell r="A115" t="str">
            <v>001.03.00120</v>
          </cell>
          <cell r="B115" t="str">
            <v>Encarregado Geral de Obras</v>
          </cell>
          <cell r="C115" t="str">
            <v>MêS</v>
          </cell>
          <cell r="D115">
            <v>1334.3639000000001</v>
          </cell>
        </row>
        <row r="116">
          <cell r="A116" t="str">
            <v>001.03.00140</v>
          </cell>
          <cell r="B116" t="str">
            <v>Sub - Encarregado de Obras ( Encarregado de Forma, Encarregado de Armação, Encarregado de Instalações, Encarregado de Pintura, etc.)</v>
          </cell>
          <cell r="C116" t="str">
            <v>MêS</v>
          </cell>
          <cell r="D116">
            <v>1126.3652999999999</v>
          </cell>
        </row>
        <row r="117">
          <cell r="A117" t="str">
            <v>001.03.00160</v>
          </cell>
          <cell r="B117" t="str">
            <v>Almoxarife</v>
          </cell>
          <cell r="C117" t="str">
            <v>MêS</v>
          </cell>
          <cell r="D117">
            <v>1097.4570000000001</v>
          </cell>
        </row>
        <row r="118">
          <cell r="A118" t="str">
            <v>001.03.00180</v>
          </cell>
          <cell r="B118" t="str">
            <v>Apontador</v>
          </cell>
          <cell r="C118" t="str">
            <v>MêS</v>
          </cell>
          <cell r="D118">
            <v>888.04830000000004</v>
          </cell>
        </row>
        <row r="119">
          <cell r="A119" t="str">
            <v>001.03.00200</v>
          </cell>
          <cell r="B119" t="str">
            <v>Bombeiro/Eletricista Montador</v>
          </cell>
          <cell r="C119" t="str">
            <v>MêS</v>
          </cell>
          <cell r="D119">
            <v>977.24090000000001</v>
          </cell>
        </row>
        <row r="120">
          <cell r="A120" t="str">
            <v>001.03.00220</v>
          </cell>
          <cell r="B120" t="str">
            <v>Vigia</v>
          </cell>
          <cell r="C120" t="str">
            <v>MêS</v>
          </cell>
          <cell r="D120">
            <v>694.36279999999999</v>
          </cell>
        </row>
        <row r="121">
          <cell r="A121" t="str">
            <v>001.04</v>
          </cell>
          <cell r="B121" t="str">
            <v>TAXAS E EMOLUMENTOS</v>
          </cell>
        </row>
        <row r="122">
          <cell r="A122" t="str">
            <v>001.04.00020</v>
          </cell>
          <cell r="B122" t="str">
            <v>CREA - Certidão de Registro de Contrato</v>
          </cell>
          <cell r="C122" t="str">
            <v>UN</v>
          </cell>
          <cell r="D122">
            <v>43</v>
          </cell>
        </row>
        <row r="123">
          <cell r="A123" t="str">
            <v>001.04.00040</v>
          </cell>
          <cell r="B123" t="str">
            <v>CREA - Certidão de Baixa ou Conclusão de Obra</v>
          </cell>
          <cell r="C123" t="str">
            <v>UN</v>
          </cell>
          <cell r="D123">
            <v>43</v>
          </cell>
        </row>
        <row r="124">
          <cell r="A124" t="str">
            <v>001.04.00060</v>
          </cell>
          <cell r="B124" t="str">
            <v>CREA - Taxa de Registro de Contrato Até R$ 6.000,00</v>
          </cell>
          <cell r="C124" t="str">
            <v>UN</v>
          </cell>
          <cell r="D124">
            <v>26</v>
          </cell>
        </row>
        <row r="125">
          <cell r="A125" t="str">
            <v>001.04.00080</v>
          </cell>
          <cell r="B125" t="str">
            <v>CREA - Taxa de Registro de Contrato de R$ 6.001,00 Até R$ 11.753,00</v>
          </cell>
          <cell r="C125" t="str">
            <v>UN</v>
          </cell>
          <cell r="D125">
            <v>68</v>
          </cell>
        </row>
        <row r="126">
          <cell r="A126" t="str">
            <v>001.04.00100</v>
          </cell>
          <cell r="B126" t="str">
            <v>CREA - Taxa de Registro de Contrato de R$ 11.753,01 Até R$ 23.505,00</v>
          </cell>
          <cell r="C126" t="str">
            <v>UN</v>
          </cell>
          <cell r="D126">
            <v>136</v>
          </cell>
        </row>
        <row r="127">
          <cell r="A127" t="str">
            <v>001.04.00120</v>
          </cell>
          <cell r="B127" t="str">
            <v>CREA - Taxa de Registro de Contrato de R$ 23.505,01 Até R$ 41.135,00</v>
          </cell>
          <cell r="C127" t="str">
            <v>UN</v>
          </cell>
          <cell r="D127">
            <v>204</v>
          </cell>
        </row>
        <row r="128">
          <cell r="A128" t="str">
            <v>001.04.00140</v>
          </cell>
          <cell r="B128" t="str">
            <v>CREA - Taxa de Registro de Contrato de R$ 41.135,01 Até R$ 61.114,00</v>
          </cell>
          <cell r="C128" t="str">
            <v>UN</v>
          </cell>
          <cell r="D128">
            <v>272</v>
          </cell>
        </row>
        <row r="129">
          <cell r="A129" t="str">
            <v>001.04.00160</v>
          </cell>
          <cell r="B129" t="str">
            <v>CREA - Taxa de Registro de Contrato de R$ 61.114,01 Até R$ 76.393,00</v>
          </cell>
          <cell r="C129" t="str">
            <v>UN</v>
          </cell>
          <cell r="D129">
            <v>323</v>
          </cell>
        </row>
        <row r="130">
          <cell r="A130" t="str">
            <v>001.04.00180</v>
          </cell>
          <cell r="B130" t="str">
            <v>CREA - Taxa de Registro de Contrato de R$ 76.393,01 Até R$ 95.785,00</v>
          </cell>
          <cell r="C130" t="str">
            <v>UN</v>
          </cell>
          <cell r="D130">
            <v>391</v>
          </cell>
        </row>
        <row r="131">
          <cell r="A131" t="str">
            <v>001.04.00200</v>
          </cell>
          <cell r="B131" t="str">
            <v>CREA - Taxa de Registro de Contrato Acima de R$ 95.785,01</v>
          </cell>
          <cell r="C131" t="str">
            <v>UN</v>
          </cell>
          <cell r="D131">
            <v>424</v>
          </cell>
        </row>
        <row r="132">
          <cell r="A132" t="str">
            <v>001.04.00220</v>
          </cell>
          <cell r="B132" t="str">
            <v>PREFEITURA - Aprovação de Projeto de Edificações - Institucional Até 150.00 m2</v>
          </cell>
          <cell r="C132" t="str">
            <v>M2</v>
          </cell>
          <cell r="D132">
            <v>0.87</v>
          </cell>
        </row>
        <row r="133">
          <cell r="A133" t="str">
            <v>001.04.00240</v>
          </cell>
          <cell r="B133" t="str">
            <v>PREFEITURA - Aprovação de Projeto de Edificações - Institucional de 151.00 m2 Até 500.00 m2</v>
          </cell>
          <cell r="C133" t="str">
            <v>M2</v>
          </cell>
          <cell r="D133">
            <v>1.3</v>
          </cell>
        </row>
        <row r="134">
          <cell r="A134" t="str">
            <v>001.04.00260</v>
          </cell>
          <cell r="B134" t="str">
            <v>PREFEITURA - Aprovação de Projeto de Edificações - Institucional Acima de 500.00 m2</v>
          </cell>
          <cell r="C134" t="str">
            <v>M2</v>
          </cell>
          <cell r="D134">
            <v>1.75</v>
          </cell>
        </row>
        <row r="135">
          <cell r="A135" t="str">
            <v>001.04.00280</v>
          </cell>
          <cell r="B135" t="str">
            <v>PREFEITURA - Alvará de Obra</v>
          </cell>
          <cell r="C135" t="str">
            <v>UN</v>
          </cell>
          <cell r="D135">
            <v>72.72</v>
          </cell>
        </row>
        <row r="136">
          <cell r="A136" t="str">
            <v>001.04.00300</v>
          </cell>
          <cell r="B136" t="str">
            <v>PREFEITURA - Alvará de Reforma</v>
          </cell>
          <cell r="C136" t="str">
            <v>UN</v>
          </cell>
          <cell r="D136">
            <v>87.28</v>
          </cell>
        </row>
        <row r="137">
          <cell r="A137" t="str">
            <v>001.04.00320</v>
          </cell>
          <cell r="B137" t="str">
            <v>PREFEITURA - Habite-se - Institucional</v>
          </cell>
          <cell r="C137" t="str">
            <v>M2</v>
          </cell>
          <cell r="D137">
            <v>0.66</v>
          </cell>
        </row>
        <row r="138">
          <cell r="A138" t="str">
            <v>001.04.00340</v>
          </cell>
          <cell r="B138" t="str">
            <v>CORPO DE BOMBEIROS - Vistoria Para Concessão de Carta Para Habite-se em Imóvel que se Enquadre nas Especificações para Instalações de Proteção Contra Incêndio - Efetuada em Área que não Ultrapasse 750.00 m2</v>
          </cell>
          <cell r="C138" t="str">
            <v>UN</v>
          </cell>
          <cell r="D138">
            <v>87.57</v>
          </cell>
        </row>
        <row r="139">
          <cell r="A139" t="str">
            <v>001.04.00360</v>
          </cell>
          <cell r="B139" t="str">
            <v>CORPO DE BOMBEIROS - Vistoria Para Concessão de Carta Para Habite-se em Imóvel que se Enquadre nas Especificações para Instalações de Proteção Contra Incêndio - Por m2 que Exceda  750.00 m2</v>
          </cell>
          <cell r="C139" t="str">
            <v>M2</v>
          </cell>
          <cell r="D139">
            <v>0.2049</v>
          </cell>
        </row>
        <row r="140">
          <cell r="A140" t="str">
            <v>001.04.00380</v>
          </cell>
          <cell r="B140" t="str">
            <v>CORPO DE BOMBEIROS - Consulta Prévia - Edificação Para Uso Institucional - Referente a Área de Até 750.00 m2</v>
          </cell>
          <cell r="C140" t="str">
            <v>UN</v>
          </cell>
          <cell r="D140">
            <v>192.15</v>
          </cell>
        </row>
        <row r="141">
          <cell r="A141" t="str">
            <v>001.04.00400</v>
          </cell>
          <cell r="B141" t="str">
            <v>CORPO DE BOMBEIROS - Consulta Prévia - Edificação Para Uso Institucional - Referente a Área de Até 750.00 m2</v>
          </cell>
          <cell r="C141" t="str">
            <v>M2</v>
          </cell>
          <cell r="D141">
            <v>0.38400000000000001</v>
          </cell>
        </row>
        <row r="142">
          <cell r="A142" t="str">
            <v>001.05</v>
          </cell>
          <cell r="B142" t="str">
            <v>CUSTO DE MANUTENÇÃO DE ADMINISTRAÇÃO LOCAL</v>
          </cell>
        </row>
        <row r="143">
          <cell r="A143" t="str">
            <v>001.05.00020</v>
          </cell>
          <cell r="B143" t="str">
            <v>Telefone De Obra</v>
          </cell>
          <cell r="C143" t="str">
            <v>MêS</v>
          </cell>
          <cell r="D143">
            <v>100</v>
          </cell>
        </row>
        <row r="144">
          <cell r="A144" t="str">
            <v>001.05.00040</v>
          </cell>
          <cell r="B144" t="str">
            <v>Internet Para Obra</v>
          </cell>
          <cell r="C144" t="str">
            <v>MêS</v>
          </cell>
          <cell r="D144">
            <v>50</v>
          </cell>
        </row>
        <row r="145">
          <cell r="A145" t="str">
            <v>001.05.00060</v>
          </cell>
          <cell r="B145" t="str">
            <v>Tarifa de Consumo de Energia Da Obra - Nível Carta Convite</v>
          </cell>
          <cell r="C145" t="str">
            <v>MêS</v>
          </cell>
          <cell r="D145">
            <v>150</v>
          </cell>
        </row>
        <row r="146">
          <cell r="A146" t="str">
            <v>001.05.00080</v>
          </cell>
          <cell r="B146" t="str">
            <v>Tarifa de Consumo de Energia Da Obra - Nível Tomada De Preços</v>
          </cell>
          <cell r="C146" t="str">
            <v>MêS</v>
          </cell>
          <cell r="D146">
            <v>300</v>
          </cell>
        </row>
        <row r="147">
          <cell r="A147" t="str">
            <v>001.05.00100</v>
          </cell>
          <cell r="B147" t="str">
            <v>Tarifa de Consumo de Energia Da Obra - Nível Concorrência Pública</v>
          </cell>
          <cell r="C147" t="str">
            <v>MêS</v>
          </cell>
          <cell r="D147">
            <v>600</v>
          </cell>
        </row>
        <row r="148">
          <cell r="A148" t="str">
            <v>001.05.00120</v>
          </cell>
          <cell r="B148" t="str">
            <v>Tarifa de Consumo de Água Da Obra - Nível Carta Convite</v>
          </cell>
          <cell r="C148" t="str">
            <v>MêS</v>
          </cell>
          <cell r="D148">
            <v>75</v>
          </cell>
        </row>
        <row r="149">
          <cell r="A149" t="str">
            <v>001.05.00140</v>
          </cell>
          <cell r="B149" t="str">
            <v>Tarifa de Consumo de Água Da Obra - Nível Tomada De Preços</v>
          </cell>
          <cell r="C149" t="str">
            <v>MêS</v>
          </cell>
          <cell r="D149">
            <v>150</v>
          </cell>
        </row>
        <row r="150">
          <cell r="A150" t="str">
            <v>001.05.00160</v>
          </cell>
          <cell r="B150" t="str">
            <v>Tarifa de Consumo de Água Da Obra - Nível Concorrência Pública</v>
          </cell>
          <cell r="C150" t="str">
            <v>MêS</v>
          </cell>
          <cell r="D150">
            <v>300</v>
          </cell>
        </row>
        <row r="151">
          <cell r="A151" t="str">
            <v>001.05.00180</v>
          </cell>
          <cell r="B151" t="str">
            <v>Material de Expediente Para Obra</v>
          </cell>
          <cell r="C151" t="str">
            <v>VB</v>
          </cell>
          <cell r="D151">
            <v>100</v>
          </cell>
        </row>
        <row r="152">
          <cell r="A152" t="str">
            <v>001.05.00200</v>
          </cell>
          <cell r="B152" t="str">
            <v>Cópias de Projetos Para Aprovação Na Prefeitura, Crea, Corpo de Bombeiros, Administração Central e Obra</v>
          </cell>
          <cell r="C152" t="str">
            <v>VB</v>
          </cell>
          <cell r="D152">
            <v>100</v>
          </cell>
        </row>
        <row r="153">
          <cell r="A153" t="str">
            <v>001.05.00220</v>
          </cell>
          <cell r="B153" t="str">
            <v>Material de Primeiros Socorros</v>
          </cell>
          <cell r="C153" t="str">
            <v>VB</v>
          </cell>
          <cell r="D153">
            <v>50</v>
          </cell>
        </row>
        <row r="154">
          <cell r="A154" t="str">
            <v>001.06</v>
          </cell>
          <cell r="B154" t="str">
            <v>CUSTOS DIVERSOS DE ADMINISTRAÇÃO LOCAL</v>
          </cell>
        </row>
        <row r="155">
          <cell r="A155" t="str">
            <v>001.06.00020</v>
          </cell>
          <cell r="B155" t="str">
            <v>Aluguel de Casa Para Funcionários</v>
          </cell>
          <cell r="C155" t="str">
            <v>MêS</v>
          </cell>
          <cell r="D155">
            <v>400</v>
          </cell>
        </row>
        <row r="156">
          <cell r="A156" t="str">
            <v>001.06.00040</v>
          </cell>
          <cell r="B156" t="str">
            <v>Mobilização de Pessoal ( 04 Vagas Para Retorno da Obra Por Mês)</v>
          </cell>
          <cell r="C156" t="str">
            <v>MêS</v>
          </cell>
          <cell r="D156">
            <v>142</v>
          </cell>
        </row>
        <row r="157">
          <cell r="A157" t="str">
            <v>001.06.00060</v>
          </cell>
          <cell r="B157" t="str">
            <v>Combustível Para Viajem da Diretoria da Empresa à Obra</v>
          </cell>
          <cell r="C157" t="str">
            <v>MêS</v>
          </cell>
          <cell r="D157">
            <v>200</v>
          </cell>
        </row>
        <row r="158">
          <cell r="A158" t="str">
            <v>001.06.00080</v>
          </cell>
          <cell r="B158" t="str">
            <v>Hospedagem da Diretoria em Visita a Obra</v>
          </cell>
          <cell r="C158" t="str">
            <v>MêS</v>
          </cell>
          <cell r="D158">
            <v>100</v>
          </cell>
        </row>
        <row r="159">
          <cell r="A159" t="str">
            <v>001.06.00100</v>
          </cell>
          <cell r="B159" t="str">
            <v>Seguro de Obras - Coletivo Para  Obras de Até 20 Colaboradores Apólice R$ 20.000,00 Por Colaborador</v>
          </cell>
          <cell r="C159" t="str">
            <v>MêS</v>
          </cell>
          <cell r="D159">
            <v>152</v>
          </cell>
        </row>
        <row r="160">
          <cell r="A160" t="str">
            <v>001.06.00120</v>
          </cell>
          <cell r="B160" t="str">
            <v>Seguro de Obras - Coletivo Para  Obras de Até 40 Colaboradores Apólice R$ 20.000,00 Por Colaborador</v>
          </cell>
          <cell r="C160" t="str">
            <v>MêS</v>
          </cell>
          <cell r="D160">
            <v>304</v>
          </cell>
        </row>
        <row r="161">
          <cell r="A161" t="str">
            <v>001.06.00140</v>
          </cell>
          <cell r="B161" t="str">
            <v>Seguro de Obras - Coletivo Para  Obras de Até 60 Colaboradores Apólice R$ 20.000,00 Por Colaborador</v>
          </cell>
          <cell r="C161" t="str">
            <v>MêS</v>
          </cell>
          <cell r="D161">
            <v>456</v>
          </cell>
        </row>
        <row r="162">
          <cell r="A162" t="str">
            <v>001.07</v>
          </cell>
          <cell r="B162" t="str">
            <v>LOCAÇÃO DE EQUIPAMENTOS</v>
          </cell>
        </row>
        <row r="163">
          <cell r="A163" t="str">
            <v>001.07.00020</v>
          </cell>
          <cell r="B163" t="str">
            <v>Andaimes ( 02 Peças 1.00 x 1.50 mts / mês )</v>
          </cell>
          <cell r="C163" t="str">
            <v>ml</v>
          </cell>
          <cell r="D163">
            <v>6</v>
          </cell>
        </row>
        <row r="164">
          <cell r="A164" t="str">
            <v>001.07.00040</v>
          </cell>
          <cell r="B164" t="str">
            <v>Motor Vibrador</v>
          </cell>
          <cell r="C164" t="str">
            <v>MêS</v>
          </cell>
          <cell r="D164">
            <v>110</v>
          </cell>
        </row>
        <row r="165">
          <cell r="A165" t="str">
            <v>001.07.00060</v>
          </cell>
          <cell r="B165" t="str">
            <v>Mangote Para Motor Vibrador</v>
          </cell>
          <cell r="C165" t="str">
            <v>MêS</v>
          </cell>
          <cell r="D165">
            <v>70</v>
          </cell>
        </row>
        <row r="166">
          <cell r="A166" t="str">
            <v>001.07.00080</v>
          </cell>
          <cell r="B166" t="str">
            <v>Sapo Mecânico</v>
          </cell>
          <cell r="C166" t="str">
            <v>MêS</v>
          </cell>
          <cell r="D166">
            <v>500</v>
          </cell>
        </row>
        <row r="167">
          <cell r="A167" t="str">
            <v>001.07.00100</v>
          </cell>
          <cell r="B167" t="str">
            <v>Alisadora de Concreto</v>
          </cell>
          <cell r="C167" t="str">
            <v>MêS</v>
          </cell>
          <cell r="D167">
            <v>550</v>
          </cell>
        </row>
        <row r="168">
          <cell r="A168" t="str">
            <v>001.07.00120</v>
          </cell>
          <cell r="B168" t="str">
            <v>Cortadora Industrial de Piso</v>
          </cell>
          <cell r="C168" t="str">
            <v>MêS</v>
          </cell>
          <cell r="D168">
            <v>650</v>
          </cell>
        </row>
        <row r="169">
          <cell r="A169" t="str">
            <v>001.07.00140</v>
          </cell>
          <cell r="B169" t="str">
            <v>Compressor Para Martelo Demolidor</v>
          </cell>
          <cell r="C169" t="str">
            <v>MêS</v>
          </cell>
          <cell r="D169">
            <v>185</v>
          </cell>
        </row>
        <row r="170">
          <cell r="A170" t="str">
            <v>001.07.00160</v>
          </cell>
          <cell r="B170" t="str">
            <v>Martelo Demolidor</v>
          </cell>
          <cell r="C170" t="str">
            <v>MêS</v>
          </cell>
          <cell r="D170">
            <v>45</v>
          </cell>
        </row>
        <row r="171">
          <cell r="A171" t="str">
            <v>001.07.00220</v>
          </cell>
          <cell r="B171" t="str">
            <v>Grupo Motor Gerador 12,5 Cv</v>
          </cell>
          <cell r="C171" t="str">
            <v>MêS</v>
          </cell>
          <cell r="D171">
            <v>400</v>
          </cell>
        </row>
        <row r="172">
          <cell r="A172" t="str">
            <v>001.07.00240</v>
          </cell>
          <cell r="B172" t="str">
            <v>Bebedouro Elétrico 80 Lts</v>
          </cell>
          <cell r="C172" t="str">
            <v>MêS</v>
          </cell>
          <cell r="D172">
            <v>35</v>
          </cell>
        </row>
        <row r="173">
          <cell r="A173" t="str">
            <v>001.08</v>
          </cell>
          <cell r="B173" t="str">
            <v>DEMOLIÇÃO E RETIRADA</v>
          </cell>
        </row>
        <row r="174">
          <cell r="A174" t="str">
            <v>001.08.00020</v>
          </cell>
          <cell r="B174" t="str">
            <v>Demolição de cobertura construída c/telha de barro ou cerâmica</v>
          </cell>
          <cell r="C174" t="str">
            <v>M2</v>
          </cell>
          <cell r="D174">
            <v>2.6255999999999999</v>
          </cell>
        </row>
        <row r="175">
          <cell r="A175" t="str">
            <v>001.08.00040</v>
          </cell>
          <cell r="B175" t="str">
            <v>Demolição de cobertura construída c/telha de cimento amianto, alumínio, plastico e ferro galvanizado</v>
          </cell>
          <cell r="C175" t="str">
            <v>M2</v>
          </cell>
          <cell r="D175">
            <v>1.0940000000000001</v>
          </cell>
        </row>
        <row r="176">
          <cell r="A176" t="str">
            <v>001.08.00060</v>
          </cell>
          <cell r="B176" t="str">
            <v>Demolição de madeiramento de telhado constituído por tesouras (telha de barro)</v>
          </cell>
          <cell r="C176" t="str">
            <v>M2</v>
          </cell>
          <cell r="D176">
            <v>3.9527999999999999</v>
          </cell>
        </row>
        <row r="177">
          <cell r="A177" t="str">
            <v>001.08.00080</v>
          </cell>
          <cell r="B177" t="str">
            <v>Demolição de madeiramento de telhado constituído por tesouras (telha de cimento aminato e alumínio)</v>
          </cell>
          <cell r="C177" t="str">
            <v>M2</v>
          </cell>
          <cell r="D177">
            <v>3.4072</v>
          </cell>
        </row>
        <row r="178">
          <cell r="A178" t="str">
            <v>001.08.00100</v>
          </cell>
          <cell r="B178" t="str">
            <v>Demolição de madeiramento de telhado tipo pontaletados (telhas de barro)</v>
          </cell>
          <cell r="C178" t="str">
            <v>M2</v>
          </cell>
          <cell r="D178">
            <v>2.9437000000000002</v>
          </cell>
        </row>
        <row r="179">
          <cell r="A179" t="str">
            <v>001.08.00120</v>
          </cell>
          <cell r="B179" t="str">
            <v>Demolição de madeiramento de telhado tipo pontaletados (telhas de cimento aminato ou alumínio)</v>
          </cell>
          <cell r="C179" t="str">
            <v>M2</v>
          </cell>
          <cell r="D179">
            <v>2.9437000000000002</v>
          </cell>
        </row>
        <row r="180">
          <cell r="A180" t="str">
            <v>001.08.00140</v>
          </cell>
          <cell r="B180" t="str">
            <v>Demolição de Ripamento em Cobertura Barro ou Cerâmica</v>
          </cell>
          <cell r="C180" t="str">
            <v>M2</v>
          </cell>
          <cell r="D180">
            <v>0.19159999999999999</v>
          </cell>
        </row>
        <row r="181">
          <cell r="A181" t="str">
            <v>001.08.00160</v>
          </cell>
          <cell r="B181" t="str">
            <v>Demolição de estrutura de ferro  para  telhados</v>
          </cell>
          <cell r="C181" t="str">
            <v>M2</v>
          </cell>
          <cell r="D181">
            <v>8.1109000000000009</v>
          </cell>
        </row>
        <row r="182">
          <cell r="A182" t="str">
            <v>001.08.00180</v>
          </cell>
          <cell r="B182" t="str">
            <v>Retirada de cobertura de madeira - caibros e vigas</v>
          </cell>
          <cell r="C182" t="str">
            <v>ML</v>
          </cell>
          <cell r="D182">
            <v>0.20169999999999999</v>
          </cell>
        </row>
        <row r="183">
          <cell r="A183" t="str">
            <v>001.08.00200</v>
          </cell>
          <cell r="B183" t="str">
            <v>Retirada de cobertura de madeira - ripas</v>
          </cell>
          <cell r="C183" t="str">
            <v>ML</v>
          </cell>
          <cell r="D183">
            <v>0.1008</v>
          </cell>
        </row>
        <row r="184">
          <cell r="A184" t="str">
            <v>001.08.00220</v>
          </cell>
          <cell r="B184" t="str">
            <v>Retirada de cobertura em telhas de barro s/aproveitamento das cumeeiras e espigões</v>
          </cell>
          <cell r="C184" t="str">
            <v>UN</v>
          </cell>
          <cell r="D184">
            <v>0.27839999999999998</v>
          </cell>
        </row>
        <row r="185">
          <cell r="A185" t="str">
            <v>001.08.00240</v>
          </cell>
          <cell r="B185" t="str">
            <v>Retirada de cobertura em telhas de cimento aminato, alumínio, plástico ou ferro galvanizado</v>
          </cell>
          <cell r="C185" t="str">
            <v>UN</v>
          </cell>
          <cell r="D185">
            <v>3.7120000000000002</v>
          </cell>
        </row>
        <row r="186">
          <cell r="A186" t="str">
            <v>001.08.00260</v>
          </cell>
          <cell r="B186" t="str">
            <v>Retirada de cobertura em telhas cerãmicas ( plan , colonial , francesa , etc. )</v>
          </cell>
          <cell r="C186" t="str">
            <v>M2</v>
          </cell>
          <cell r="D186">
            <v>2.4605000000000001</v>
          </cell>
        </row>
        <row r="187">
          <cell r="A187" t="str">
            <v>001.08.00280</v>
          </cell>
          <cell r="B187" t="str">
            <v>Retirada de cobertura em telhas de cimento aminato, alumínio, plástico e c.g.</v>
          </cell>
          <cell r="C187" t="str">
            <v>M2</v>
          </cell>
          <cell r="D187">
            <v>1.3110999999999999</v>
          </cell>
        </row>
        <row r="188">
          <cell r="A188" t="str">
            <v>001.08.00300</v>
          </cell>
          <cell r="B188" t="str">
            <v>Retirada de madeiramento de telhado constituído por tesouras (telha de barro)</v>
          </cell>
          <cell r="C188" t="str">
            <v>M2</v>
          </cell>
          <cell r="D188">
            <v>3.0251000000000001</v>
          </cell>
        </row>
        <row r="189">
          <cell r="A189" t="str">
            <v>001.08.00320</v>
          </cell>
          <cell r="B189" t="str">
            <v>Retirada de madeiramento de telhado constituído por tesouras (telha de cimento amianto ou alumínio)</v>
          </cell>
          <cell r="C189" t="str">
            <v>M2</v>
          </cell>
          <cell r="D189">
            <v>2.5209999999999999</v>
          </cell>
        </row>
        <row r="190">
          <cell r="A190" t="str">
            <v>001.08.00340</v>
          </cell>
          <cell r="B190" t="str">
            <v>Retirada de madeiramento de telhado tipo pontaletados (telhas de barro)</v>
          </cell>
          <cell r="C190" t="str">
            <v>M2</v>
          </cell>
          <cell r="D190">
            <v>2.0167999999999999</v>
          </cell>
        </row>
        <row r="191">
          <cell r="A191" t="str">
            <v>001.08.00360</v>
          </cell>
          <cell r="B191" t="str">
            <v>Retirada de madeiramento de telhado tipo pontaletados (telhas de cimento amianto ou alumínio)</v>
          </cell>
          <cell r="C191" t="str">
            <v>M2</v>
          </cell>
          <cell r="D191">
            <v>1.8150999999999999</v>
          </cell>
        </row>
        <row r="192">
          <cell r="A192" t="str">
            <v>001.08.00380</v>
          </cell>
          <cell r="B192" t="str">
            <v>Retirada de calhas e rufos metálicos</v>
          </cell>
          <cell r="C192" t="str">
            <v>M2</v>
          </cell>
          <cell r="D192">
            <v>3.0714999999999999</v>
          </cell>
        </row>
        <row r="193">
          <cell r="A193" t="str">
            <v>001.08.00400</v>
          </cell>
          <cell r="B193" t="str">
            <v>Demolição de revestimento de argamassa de cal e areia (inclusive emboço)</v>
          </cell>
          <cell r="C193" t="str">
            <v>M2</v>
          </cell>
          <cell r="D193">
            <v>1.9156</v>
          </cell>
        </row>
        <row r="194">
          <cell r="A194" t="str">
            <v>001.08.00420</v>
          </cell>
          <cell r="B194" t="str">
            <v>Demolição de revestimento de argamassa mista (inclusive emboço)</v>
          </cell>
          <cell r="C194" t="str">
            <v>M2</v>
          </cell>
          <cell r="D194">
            <v>2.8733</v>
          </cell>
        </row>
        <row r="195">
          <cell r="A195" t="str">
            <v>001.08.00440</v>
          </cell>
          <cell r="B195" t="str">
            <v>Demolição de revestimento de argamassa de cimento e areia (inclusive emboço)</v>
          </cell>
          <cell r="C195" t="str">
            <v>M2</v>
          </cell>
          <cell r="D195">
            <v>7.3646000000000003</v>
          </cell>
        </row>
        <row r="196">
          <cell r="A196" t="str">
            <v>001.08.00460</v>
          </cell>
          <cell r="B196" t="str">
            <v>Demolição de azulejos pastilas ladrilhos cerâmicos ou base de gres (inclusive emboço)</v>
          </cell>
          <cell r="C196" t="str">
            <v>M2</v>
          </cell>
          <cell r="D196">
            <v>7.109</v>
          </cell>
        </row>
        <row r="197">
          <cell r="A197" t="str">
            <v>001.08.00480</v>
          </cell>
          <cell r="B197" t="str">
            <v>Demolição de mármore, pedra ou granito (inclusive emboço)</v>
          </cell>
          <cell r="C197" t="str">
            <v>M2</v>
          </cell>
          <cell r="D197">
            <v>7.109</v>
          </cell>
        </row>
        <row r="198">
          <cell r="A198" t="str">
            <v>001.08.00500</v>
          </cell>
          <cell r="B198" t="str">
            <v>Demolição de quadro negro</v>
          </cell>
          <cell r="C198" t="str">
            <v>M2</v>
          </cell>
          <cell r="D198">
            <v>7.109</v>
          </cell>
        </row>
        <row r="199">
          <cell r="A199" t="str">
            <v>001.08.00520</v>
          </cell>
          <cell r="B199" t="str">
            <v>Retirada de revestimento com mármore, pedra ou granito (inclusive emboço)</v>
          </cell>
          <cell r="C199" t="str">
            <v>M2</v>
          </cell>
          <cell r="D199">
            <v>6.5556000000000001</v>
          </cell>
        </row>
        <row r="200">
          <cell r="A200" t="str">
            <v>001.08.00540</v>
          </cell>
          <cell r="B200" t="str">
            <v>Demolição de forro de estuque (inclusive entarugamento de madeira)</v>
          </cell>
          <cell r="C200" t="str">
            <v>M2</v>
          </cell>
          <cell r="D200">
            <v>2.0718999999999999</v>
          </cell>
        </row>
        <row r="201">
          <cell r="A201" t="str">
            <v>001.08.00560</v>
          </cell>
          <cell r="B201" t="str">
            <v>Demolição de forro de madeira ou de gesso (incluso entarugamento)</v>
          </cell>
          <cell r="C201" t="str">
            <v>M2</v>
          </cell>
          <cell r="D201">
            <v>1.7504</v>
          </cell>
        </row>
        <row r="202">
          <cell r="A202" t="str">
            <v>001.08.00580</v>
          </cell>
          <cell r="B202" t="str">
            <v>Demolição somente das tábuas ou chapas de madeira ou de gesso</v>
          </cell>
          <cell r="C202" t="str">
            <v>M2</v>
          </cell>
          <cell r="D202">
            <v>2.6255999999999999</v>
          </cell>
        </row>
        <row r="203">
          <cell r="A203" t="str">
            <v>001.08.00600</v>
          </cell>
          <cell r="B203" t="str">
            <v>Demolição de lambris de madeira inclusive entarugamento</v>
          </cell>
          <cell r="C203" t="str">
            <v>M2</v>
          </cell>
          <cell r="D203">
            <v>7.109</v>
          </cell>
        </row>
        <row r="204">
          <cell r="A204" t="str">
            <v>001.08.00620</v>
          </cell>
          <cell r="B204" t="str">
            <v>Demolição somente de chapas ou placas de lambris ou madeira</v>
          </cell>
          <cell r="C204" t="str">
            <v>M2</v>
          </cell>
          <cell r="D204">
            <v>4.4272</v>
          </cell>
        </row>
        <row r="205">
          <cell r="A205" t="str">
            <v>001.08.00640</v>
          </cell>
          <cell r="B205" t="str">
            <v>Retirada de todo o forro inclusive vigas e sarrafos</v>
          </cell>
          <cell r="C205" t="str">
            <v>M2</v>
          </cell>
          <cell r="D205">
            <v>9.3196999999999992</v>
          </cell>
        </row>
        <row r="206">
          <cell r="A206" t="str">
            <v>001.08.00660</v>
          </cell>
          <cell r="B206" t="str">
            <v>Retirada de todos os lambris inclusive caibros e sarrafos</v>
          </cell>
          <cell r="C206" t="str">
            <v>M2</v>
          </cell>
          <cell r="D206">
            <v>9.3196999999999992</v>
          </cell>
        </row>
        <row r="207">
          <cell r="A207" t="str">
            <v>001.08.00680</v>
          </cell>
          <cell r="B207" t="str">
            <v>Demolição de alvenaria de tijolos maciços</v>
          </cell>
          <cell r="C207" t="str">
            <v>M3</v>
          </cell>
          <cell r="D207">
            <v>18.0489</v>
          </cell>
        </row>
        <row r="208">
          <cell r="A208" t="str">
            <v>001.08.00700</v>
          </cell>
          <cell r="B208" t="str">
            <v>Retirada de alvenaria de tijolos maciços</v>
          </cell>
          <cell r="C208" t="str">
            <v>M3</v>
          </cell>
          <cell r="D208">
            <v>34.182299999999998</v>
          </cell>
        </row>
        <row r="209">
          <cell r="A209" t="str">
            <v>001.08.00720</v>
          </cell>
          <cell r="B209" t="str">
            <v>Demolição de alvenaria de tijolos cerâmicos</v>
          </cell>
          <cell r="C209" t="str">
            <v>M3</v>
          </cell>
          <cell r="D209">
            <v>13.128</v>
          </cell>
        </row>
        <row r="210">
          <cell r="A210" t="str">
            <v>001.08.00740</v>
          </cell>
          <cell r="B210" t="str">
            <v>Demolição de alvenaria de blocos de concreto</v>
          </cell>
          <cell r="C210" t="str">
            <v>M3</v>
          </cell>
          <cell r="D210">
            <v>13.128</v>
          </cell>
        </row>
        <row r="211">
          <cell r="A211" t="str">
            <v>001.08.00760</v>
          </cell>
          <cell r="B211" t="str">
            <v>Retirada de alvenaria de blocos de concreto</v>
          </cell>
          <cell r="C211" t="str">
            <v>M3</v>
          </cell>
          <cell r="D211">
            <v>26.256</v>
          </cell>
        </row>
        <row r="212">
          <cell r="A212" t="str">
            <v>001.08.00780</v>
          </cell>
          <cell r="B212" t="str">
            <v>Demolição de alvenaria de pedra</v>
          </cell>
          <cell r="C212" t="str">
            <v>M3</v>
          </cell>
          <cell r="D212">
            <v>33.3733</v>
          </cell>
        </row>
        <row r="213">
          <cell r="A213" t="str">
            <v>001.08.00800</v>
          </cell>
          <cell r="B213" t="str">
            <v>Retirada de alvenaria de pedra</v>
          </cell>
          <cell r="C213" t="str">
            <v>M3</v>
          </cell>
          <cell r="D213">
            <v>37.749299999999998</v>
          </cell>
        </row>
        <row r="214">
          <cell r="A214" t="str">
            <v>001.08.00820</v>
          </cell>
          <cell r="B214" t="str">
            <v>Demolição de alvenaria de placas de concreto celular</v>
          </cell>
          <cell r="C214" t="str">
            <v>M3</v>
          </cell>
          <cell r="D214">
            <v>7.6622000000000003</v>
          </cell>
        </row>
        <row r="215">
          <cell r="A215" t="str">
            <v>001.08.00840</v>
          </cell>
          <cell r="B215" t="str">
            <v>Retirada de alvenaria de placas de concreto celular</v>
          </cell>
          <cell r="C215" t="str">
            <v>M3</v>
          </cell>
          <cell r="D215">
            <v>13.1112</v>
          </cell>
        </row>
        <row r="216">
          <cell r="A216" t="str">
            <v>001.08.00860</v>
          </cell>
          <cell r="B216" t="str">
            <v>Demolição de alvenaria de adobo</v>
          </cell>
          <cell r="C216" t="str">
            <v>M3</v>
          </cell>
          <cell r="D216">
            <v>19.1555</v>
          </cell>
        </row>
        <row r="217">
          <cell r="A217" t="str">
            <v>001.08.00880</v>
          </cell>
          <cell r="B217" t="str">
            <v>Demolição de elemento vazado</v>
          </cell>
          <cell r="C217" t="str">
            <v>M2</v>
          </cell>
          <cell r="D217">
            <v>24.621300000000002</v>
          </cell>
        </row>
        <row r="218">
          <cell r="A218" t="str">
            <v>001.08.00900</v>
          </cell>
          <cell r="B218" t="str">
            <v>Demolição inclusive entarugamento de paredes divisórias de tábuas e chapas</v>
          </cell>
          <cell r="C218" t="str">
            <v>M2</v>
          </cell>
          <cell r="D218">
            <v>3.8311000000000002</v>
          </cell>
        </row>
        <row r="219">
          <cell r="A219" t="str">
            <v>001.08.00920</v>
          </cell>
          <cell r="B219" t="str">
            <v>Demolição apenas das tábuas ou chapas das paredes divisórias</v>
          </cell>
          <cell r="C219" t="str">
            <v>M2</v>
          </cell>
          <cell r="D219">
            <v>2.6818</v>
          </cell>
        </row>
        <row r="220">
          <cell r="A220" t="str">
            <v>001.08.00940</v>
          </cell>
          <cell r="B220" t="str">
            <v>Retirada de divisória tipo naval</v>
          </cell>
          <cell r="C220" t="str">
            <v>M2</v>
          </cell>
          <cell r="D220">
            <v>1.5324</v>
          </cell>
        </row>
        <row r="221">
          <cell r="A221" t="str">
            <v>001.08.00960</v>
          </cell>
          <cell r="B221" t="str">
            <v>Demolição de alvenaria de fundação de tijolos maciços inclusive escavações necessárias</v>
          </cell>
          <cell r="C221" t="str">
            <v>M3</v>
          </cell>
          <cell r="D221">
            <v>68.364500000000007</v>
          </cell>
        </row>
        <row r="222">
          <cell r="A222" t="str">
            <v>001.08.00980</v>
          </cell>
          <cell r="B222" t="str">
            <v>Demolição de alvenaria de fundações de pedra</v>
          </cell>
          <cell r="C222" t="str">
            <v>M3</v>
          </cell>
          <cell r="D222">
            <v>34.479900000000001</v>
          </cell>
        </row>
        <row r="223">
          <cell r="A223" t="str">
            <v>001.08.01000</v>
          </cell>
          <cell r="B223" t="str">
            <v>Demolição de concreto simples em fundação</v>
          </cell>
          <cell r="C223" t="str">
            <v>M3</v>
          </cell>
          <cell r="D223">
            <v>59.288899999999998</v>
          </cell>
        </row>
        <row r="224">
          <cell r="A224" t="str">
            <v>001.08.01020</v>
          </cell>
          <cell r="B224" t="str">
            <v>Demolição de concreto armado em fundações</v>
          </cell>
          <cell r="C224" t="str">
            <v>M3</v>
          </cell>
          <cell r="D224">
            <v>151.3741</v>
          </cell>
        </row>
        <row r="225">
          <cell r="A225" t="str">
            <v>001.08.01040</v>
          </cell>
          <cell r="B225" t="str">
            <v>Demolição de concreto simples acima do embasamento</v>
          </cell>
          <cell r="C225" t="str">
            <v>M3</v>
          </cell>
          <cell r="D225">
            <v>49.2258</v>
          </cell>
        </row>
        <row r="226">
          <cell r="A226" t="str">
            <v>001.08.01060</v>
          </cell>
          <cell r="B226" t="str">
            <v>Demolição de concreto armado acima do embasamento</v>
          </cell>
          <cell r="C226" t="str">
            <v>M3</v>
          </cell>
          <cell r="D226">
            <v>135.96420000000001</v>
          </cell>
        </row>
        <row r="227">
          <cell r="A227" t="str">
            <v>001.08.01080</v>
          </cell>
          <cell r="B227" t="str">
            <v>Rasgo em piso de concreto simples 7.00 x 7.00 cm para passagem de tubulação, utilizando máquina corta piso manual com disco diamantado</v>
          </cell>
          <cell r="C227" t="str">
            <v>ML</v>
          </cell>
          <cell r="D227">
            <v>3.5093000000000001</v>
          </cell>
        </row>
        <row r="228">
          <cell r="A228" t="str">
            <v>001.08.01100</v>
          </cell>
          <cell r="B228" t="str">
            <v>Rasgo em piso de concreto simples 10.00 x 7.00 cm para passagem de tubulação, utilizando máquina corta piso manual com disco diamantado</v>
          </cell>
          <cell r="C228" t="str">
            <v>ML</v>
          </cell>
          <cell r="D228">
            <v>4.4671000000000003</v>
          </cell>
        </row>
        <row r="229">
          <cell r="A229" t="str">
            <v>001.08.01120</v>
          </cell>
          <cell r="B229" t="str">
            <v>Rasgo em piso de concreto simples 15.00 x 7.00 cm para passagem de tubulação, utilizando máquina corta piso manual com disco diamantado</v>
          </cell>
          <cell r="C229" t="str">
            <v>ML</v>
          </cell>
          <cell r="D229">
            <v>6.3826999999999998</v>
          </cell>
        </row>
        <row r="230">
          <cell r="A230" t="str">
            <v>001.08.01140</v>
          </cell>
          <cell r="B230" t="str">
            <v>Demolição de assoalhos de tábuas incl.rodapés e cordões</v>
          </cell>
          <cell r="C230" t="str">
            <v>M2</v>
          </cell>
          <cell r="D230">
            <v>6.8958000000000004</v>
          </cell>
        </row>
        <row r="231">
          <cell r="A231" t="str">
            <v>001.08.01160</v>
          </cell>
          <cell r="B231" t="str">
            <v>Demolição de assoalhos de tábuas apenas das tábuas</v>
          </cell>
          <cell r="C231" t="str">
            <v>M2</v>
          </cell>
          <cell r="D231">
            <v>2.7583000000000002</v>
          </cell>
        </row>
        <row r="232">
          <cell r="A232" t="str">
            <v>001.08.01180</v>
          </cell>
          <cell r="B232" t="str">
            <v>Retirada de todo piso assoalho de tábuas inclusive vigamento de peróba</v>
          </cell>
          <cell r="C232" t="str">
            <v>M2</v>
          </cell>
          <cell r="D232">
            <v>11.247199999999999</v>
          </cell>
        </row>
        <row r="233">
          <cell r="A233" t="str">
            <v>001.08.01200</v>
          </cell>
          <cell r="B233" t="str">
            <v>Demolição de pisos de tacos madeira inclusive argamassa de assentamento</v>
          </cell>
          <cell r="C233" t="str">
            <v>M2</v>
          </cell>
          <cell r="D233">
            <v>8.4490999999999996</v>
          </cell>
        </row>
        <row r="234">
          <cell r="A234" t="str">
            <v>001.08.01220</v>
          </cell>
          <cell r="B234" t="str">
            <v>Retirada de pisos de tacos madeira inclusive argamassa de assentamento</v>
          </cell>
          <cell r="C234" t="str">
            <v>M2</v>
          </cell>
          <cell r="D234">
            <v>10.0838</v>
          </cell>
        </row>
        <row r="235">
          <cell r="A235" t="str">
            <v>001.08.01240</v>
          </cell>
          <cell r="B235" t="str">
            <v>Demolição de rodapé de madeira</v>
          </cell>
          <cell r="C235" t="str">
            <v>ML</v>
          </cell>
          <cell r="D235">
            <v>0.30649999999999999</v>
          </cell>
        </row>
        <row r="236">
          <cell r="A236" t="str">
            <v>001.08.01260</v>
          </cell>
          <cell r="B236" t="str">
            <v>Retirada de rodapé de madeira</v>
          </cell>
          <cell r="C236" t="str">
            <v>ML</v>
          </cell>
          <cell r="D236">
            <v>0.4904</v>
          </cell>
        </row>
        <row r="237">
          <cell r="A237" t="str">
            <v>001.08.01280</v>
          </cell>
          <cell r="B237" t="str">
            <v>Demolição de pisos de ladrilhos em geral</v>
          </cell>
          <cell r="C237" t="str">
            <v>M2</v>
          </cell>
          <cell r="D237">
            <v>3.0632000000000001</v>
          </cell>
        </row>
        <row r="238">
          <cell r="A238" t="str">
            <v>001.08.01300</v>
          </cell>
          <cell r="B238" t="str">
            <v>Demolição de ladrilhos em geral sobre base ou lastro de concreto</v>
          </cell>
          <cell r="C238" t="str">
            <v>M2</v>
          </cell>
          <cell r="D238">
            <v>6.1264000000000003</v>
          </cell>
        </row>
        <row r="239">
          <cell r="A239" t="str">
            <v>001.08.01320</v>
          </cell>
          <cell r="B239" t="str">
            <v>Demolição de pisos de granilite ou cimentado</v>
          </cell>
          <cell r="C239" t="str">
            <v>M2</v>
          </cell>
          <cell r="D239">
            <v>1.1331</v>
          </cell>
        </row>
        <row r="240">
          <cell r="A240" t="str">
            <v>001.08.01340</v>
          </cell>
          <cell r="B240" t="str">
            <v>Retirada de pavimentação em paralelepípedo</v>
          </cell>
          <cell r="C240" t="str">
            <v>M2</v>
          </cell>
          <cell r="D240">
            <v>3.5007999999999999</v>
          </cell>
        </row>
        <row r="241">
          <cell r="A241" t="str">
            <v>001.08.01360</v>
          </cell>
          <cell r="B241" t="str">
            <v>Demolição de pavimentação asfáltica p/processo manual</v>
          </cell>
          <cell r="C241" t="str">
            <v>M2</v>
          </cell>
          <cell r="D241">
            <v>5.7466999999999997</v>
          </cell>
        </row>
        <row r="242">
          <cell r="A242" t="str">
            <v>001.08.01380</v>
          </cell>
          <cell r="B242" t="str">
            <v>Demolição de pisos cimentados sobre base ou lastro concreto</v>
          </cell>
          <cell r="C242" t="str">
            <v>M2</v>
          </cell>
          <cell r="D242">
            <v>5.6887999999999996</v>
          </cell>
        </row>
        <row r="243">
          <cell r="A243" t="str">
            <v>001.08.01400</v>
          </cell>
          <cell r="B243" t="str">
            <v>Demolição de lastro de concreto</v>
          </cell>
          <cell r="C243" t="str">
            <v>M2</v>
          </cell>
          <cell r="D243">
            <v>3.0632000000000001</v>
          </cell>
        </row>
        <row r="244">
          <cell r="A244" t="str">
            <v>001.08.01420</v>
          </cell>
          <cell r="B244" t="str">
            <v>Retirada de vidros inteiros</v>
          </cell>
          <cell r="C244" t="str">
            <v>M2</v>
          </cell>
          <cell r="D244">
            <v>2.3174000000000001</v>
          </cell>
        </row>
        <row r="245">
          <cell r="A245" t="str">
            <v>001.08.01440</v>
          </cell>
          <cell r="B245" t="str">
            <v>Retirada de esquadrias de madeira inclusive batente</v>
          </cell>
          <cell r="C245" t="str">
            <v>M2</v>
          </cell>
          <cell r="D245">
            <v>3.5007999999999999</v>
          </cell>
        </row>
        <row r="246">
          <cell r="A246" t="str">
            <v>001.08.01460</v>
          </cell>
          <cell r="B246" t="str">
            <v>Retirada de esquadrias metálicas</v>
          </cell>
          <cell r="C246" t="str">
            <v>M2</v>
          </cell>
          <cell r="D246">
            <v>4.5890000000000004</v>
          </cell>
        </row>
        <row r="247">
          <cell r="A247" t="str">
            <v>001.08.01480</v>
          </cell>
          <cell r="B247" t="str">
            <v>Retirada de fechaduras</v>
          </cell>
          <cell r="C247" t="str">
            <v>UN</v>
          </cell>
          <cell r="D247">
            <v>2.3174000000000001</v>
          </cell>
        </row>
        <row r="248">
          <cell r="A248" t="str">
            <v>001.08.01500</v>
          </cell>
          <cell r="B248" t="str">
            <v>Retirada de esquadria de madeira, somente as folhas</v>
          </cell>
          <cell r="C248" t="str">
            <v>M2</v>
          </cell>
          <cell r="D248">
            <v>1.5539000000000001</v>
          </cell>
        </row>
        <row r="249">
          <cell r="A249" t="str">
            <v>001.08.01520</v>
          </cell>
          <cell r="B249" t="str">
            <v>Retirada de aparelhos de louça ou ferro sanitário</v>
          </cell>
          <cell r="C249" t="str">
            <v>UN</v>
          </cell>
          <cell r="D249">
            <v>8.4054000000000002</v>
          </cell>
        </row>
        <row r="250">
          <cell r="A250" t="str">
            <v>001.08.01540</v>
          </cell>
          <cell r="B250" t="str">
            <v>Retirada de caixa dágua pré fabricada</v>
          </cell>
          <cell r="C250" t="str">
            <v>UN</v>
          </cell>
          <cell r="D250">
            <v>14.009</v>
          </cell>
        </row>
        <row r="251">
          <cell r="A251" t="str">
            <v>001.08.01560</v>
          </cell>
          <cell r="B251" t="str">
            <v>Demolição de tubulação de ferro galvanizado até 2 pol</v>
          </cell>
          <cell r="C251" t="str">
            <v>ML</v>
          </cell>
          <cell r="D251">
            <v>1.6811</v>
          </cell>
        </row>
        <row r="252">
          <cell r="A252" t="str">
            <v>001.08.01580</v>
          </cell>
          <cell r="B252" t="str">
            <v>Demolição de tubulação de ferro galvanizado acima de 2 pol</v>
          </cell>
          <cell r="C252" t="str">
            <v>ML</v>
          </cell>
          <cell r="D252">
            <v>2.8018000000000001</v>
          </cell>
        </row>
        <row r="253">
          <cell r="A253" t="str">
            <v>001.08.01600</v>
          </cell>
          <cell r="B253" t="str">
            <v>Retirada de tubo de ferro galvanizado até 2 pol</v>
          </cell>
          <cell r="C253" t="str">
            <v>ML</v>
          </cell>
          <cell r="D253">
            <v>2.8018000000000001</v>
          </cell>
        </row>
        <row r="254">
          <cell r="A254" t="str">
            <v>001.08.01620</v>
          </cell>
          <cell r="B254" t="str">
            <v>Retirada de tubo de ferro galvanizado acima de 2 pol</v>
          </cell>
          <cell r="C254" t="str">
            <v>ML</v>
          </cell>
          <cell r="D254">
            <v>3.3622000000000001</v>
          </cell>
        </row>
        <row r="255">
          <cell r="A255" t="str">
            <v>001.08.01640</v>
          </cell>
          <cell r="B255" t="str">
            <v>Demolição de tubo de f.f.ate 3 pol</v>
          </cell>
          <cell r="C255" t="str">
            <v>ML</v>
          </cell>
          <cell r="D255">
            <v>1.6811</v>
          </cell>
        </row>
        <row r="256">
          <cell r="A256" t="str">
            <v>001.08.01660</v>
          </cell>
          <cell r="B256" t="str">
            <v>Demolição de tubo de f.f.acima 3 pol</v>
          </cell>
          <cell r="C256" t="str">
            <v>ML</v>
          </cell>
          <cell r="D256">
            <v>2.8018000000000001</v>
          </cell>
        </row>
        <row r="257">
          <cell r="A257" t="str">
            <v>001.08.01680</v>
          </cell>
          <cell r="B257" t="str">
            <v>Retirada de tubo de f.f.ate 3 pol</v>
          </cell>
          <cell r="C257" t="str">
            <v>ML</v>
          </cell>
          <cell r="D257">
            <v>2.8018000000000001</v>
          </cell>
        </row>
        <row r="258">
          <cell r="A258" t="str">
            <v>001.08.01700</v>
          </cell>
          <cell r="B258" t="str">
            <v>Retirada de tubo de f.f.acima de 3 pol</v>
          </cell>
          <cell r="C258" t="str">
            <v>ML</v>
          </cell>
          <cell r="D258">
            <v>3.3622000000000001</v>
          </cell>
        </row>
        <row r="259">
          <cell r="A259" t="str">
            <v>001.08.01720</v>
          </cell>
          <cell r="B259" t="str">
            <v>Demolição de tubo de barro ou c.a.ate 3 pol</v>
          </cell>
          <cell r="C259" t="str">
            <v>ML</v>
          </cell>
          <cell r="D259">
            <v>1.1207</v>
          </cell>
        </row>
        <row r="260">
          <cell r="A260" t="str">
            <v>001.08.01740</v>
          </cell>
          <cell r="B260" t="str">
            <v>Demolição de tubo de barro ou c.a.acima de 3 pol</v>
          </cell>
          <cell r="C260" t="str">
            <v>ML</v>
          </cell>
          <cell r="D260">
            <v>1.6811</v>
          </cell>
        </row>
        <row r="261">
          <cell r="A261" t="str">
            <v>001.08.01760</v>
          </cell>
          <cell r="B261" t="str">
            <v>Retirada de tubos de barro ou cimento amianto até 3 pol</v>
          </cell>
          <cell r="C261" t="str">
            <v>ML</v>
          </cell>
          <cell r="D261">
            <v>3.3622000000000001</v>
          </cell>
        </row>
        <row r="262">
          <cell r="A262" t="str">
            <v>001.08.01780</v>
          </cell>
          <cell r="B262" t="str">
            <v>Retirada de tubos de barro ou cimento amianto acima de 3 pol</v>
          </cell>
          <cell r="C262" t="str">
            <v>ML</v>
          </cell>
          <cell r="D262">
            <v>3.9224999999999999</v>
          </cell>
        </row>
        <row r="263">
          <cell r="A263" t="str">
            <v>001.08.01800</v>
          </cell>
          <cell r="B263" t="str">
            <v>Retirada de registro ate 2 pol</v>
          </cell>
          <cell r="C263" t="str">
            <v>UN</v>
          </cell>
          <cell r="D263">
            <v>6.1639999999999997</v>
          </cell>
        </row>
        <row r="264">
          <cell r="A264" t="str">
            <v>001.08.01820</v>
          </cell>
          <cell r="B264" t="str">
            <v>Retirada de calhas e condutores</v>
          </cell>
          <cell r="C264" t="str">
            <v>ML</v>
          </cell>
          <cell r="D264">
            <v>1.2285999999999999</v>
          </cell>
        </row>
        <row r="265">
          <cell r="A265" t="str">
            <v>001.08.01840</v>
          </cell>
          <cell r="B265" t="str">
            <v>Execução de desentupimento de esgoto</v>
          </cell>
          <cell r="C265" t="str">
            <v>ML</v>
          </cell>
          <cell r="D265">
            <v>2.0476999999999999</v>
          </cell>
        </row>
        <row r="266">
          <cell r="A266" t="str">
            <v>001.08.01860</v>
          </cell>
          <cell r="B266" t="str">
            <v>Retirada de caixa de descarga</v>
          </cell>
          <cell r="C266" t="str">
            <v>UN</v>
          </cell>
          <cell r="D266">
            <v>5.4263000000000003</v>
          </cell>
        </row>
        <row r="267">
          <cell r="A267" t="str">
            <v>001.08.01880</v>
          </cell>
          <cell r="B267" t="str">
            <v>Retirada de bancadas, balcões ou pias (aço,granilite,ardósia,etc)</v>
          </cell>
          <cell r="C267" t="str">
            <v>M2</v>
          </cell>
          <cell r="D267">
            <v>9.2800999999999991</v>
          </cell>
        </row>
        <row r="268">
          <cell r="A268" t="str">
            <v>001.08.01900</v>
          </cell>
          <cell r="B268" t="str">
            <v>Demolição de quadro de luz e força</v>
          </cell>
          <cell r="C268" t="str">
            <v>UN</v>
          </cell>
          <cell r="D268">
            <v>14.009</v>
          </cell>
        </row>
        <row r="269">
          <cell r="A269" t="str">
            <v>001.08.01920</v>
          </cell>
          <cell r="B269" t="str">
            <v>Retirada de quadro de luz e força</v>
          </cell>
          <cell r="C269" t="str">
            <v>UN</v>
          </cell>
          <cell r="D269">
            <v>19.6126</v>
          </cell>
        </row>
        <row r="270">
          <cell r="A270" t="str">
            <v>001.08.01940</v>
          </cell>
          <cell r="B270" t="str">
            <v>Retirada de aparelhos incandecentes</v>
          </cell>
          <cell r="C270" t="str">
            <v>UN</v>
          </cell>
          <cell r="D270">
            <v>0.56040000000000001</v>
          </cell>
        </row>
        <row r="271">
          <cell r="A271" t="str">
            <v>001.08.01960</v>
          </cell>
          <cell r="B271" t="str">
            <v>Retirada de aparelhos fluorescentes</v>
          </cell>
          <cell r="C271" t="str">
            <v>UN</v>
          </cell>
          <cell r="D271">
            <v>2.2414000000000001</v>
          </cell>
        </row>
        <row r="272">
          <cell r="A272" t="str">
            <v>001.08.01980</v>
          </cell>
          <cell r="B272" t="str">
            <v>Demolição de tubulação elétrica ate 2.00 pol</v>
          </cell>
          <cell r="C272" t="str">
            <v>ML</v>
          </cell>
          <cell r="D272">
            <v>1.6811</v>
          </cell>
        </row>
        <row r="273">
          <cell r="A273" t="str">
            <v>001.08.02000</v>
          </cell>
          <cell r="B273" t="str">
            <v>Demolição de tubulação elétrica acima de 2.00 pol</v>
          </cell>
          <cell r="C273" t="str">
            <v>ML</v>
          </cell>
          <cell r="D273">
            <v>2.8018000000000001</v>
          </cell>
        </row>
        <row r="274">
          <cell r="A274" t="str">
            <v>001.08.02020</v>
          </cell>
          <cell r="B274" t="str">
            <v>Retirada de fiação (até cabo n.2 awg)</v>
          </cell>
          <cell r="C274" t="str">
            <v>ML</v>
          </cell>
          <cell r="D274">
            <v>0.11210000000000001</v>
          </cell>
        </row>
        <row r="275">
          <cell r="A275" t="str">
            <v>001.08.02040</v>
          </cell>
          <cell r="B275" t="str">
            <v>Retirada de fiação (do cabo 1/0 ate 4/0 awg)</v>
          </cell>
          <cell r="C275" t="str">
            <v>ML</v>
          </cell>
          <cell r="D275">
            <v>0.22409999999999999</v>
          </cell>
        </row>
        <row r="276">
          <cell r="A276" t="str">
            <v>001.08.02060</v>
          </cell>
          <cell r="B276" t="str">
            <v>Retirada de interruptores, tomadas, campainhas, etc. (inclusive, condutores e caixas)</v>
          </cell>
          <cell r="C276" t="str">
            <v>UN</v>
          </cell>
          <cell r="D276">
            <v>0.11210000000000001</v>
          </cell>
        </row>
        <row r="277">
          <cell r="A277" t="str">
            <v>001.08.02080</v>
          </cell>
          <cell r="B277" t="str">
            <v>Retirada de postes de madeira ou concreto ate 11.00 m</v>
          </cell>
          <cell r="C277" t="str">
            <v>UN</v>
          </cell>
          <cell r="D277">
            <v>17.565799999999999</v>
          </cell>
        </row>
        <row r="278">
          <cell r="A278" t="str">
            <v>001.08.02100</v>
          </cell>
          <cell r="B278" t="str">
            <v>Retirada de arruelas</v>
          </cell>
          <cell r="C278" t="str">
            <v>UN</v>
          </cell>
          <cell r="D278">
            <v>0.11210000000000001</v>
          </cell>
        </row>
        <row r="279">
          <cell r="A279" t="str">
            <v>001.08.02120</v>
          </cell>
          <cell r="B279" t="str">
            <v>Retirada de cruzeta de madeira</v>
          </cell>
          <cell r="C279" t="str">
            <v>UN</v>
          </cell>
          <cell r="D279">
            <v>0.2802</v>
          </cell>
        </row>
        <row r="280">
          <cell r="A280" t="str">
            <v>001.08.02140</v>
          </cell>
          <cell r="B280" t="str">
            <v>Retirada de isoladores</v>
          </cell>
          <cell r="C280" t="str">
            <v>UN</v>
          </cell>
          <cell r="D280">
            <v>0.56040000000000001</v>
          </cell>
        </row>
        <row r="281">
          <cell r="A281" t="str">
            <v>001.08.02160</v>
          </cell>
          <cell r="B281" t="str">
            <v>Retirada de mão francesa</v>
          </cell>
          <cell r="C281" t="str">
            <v>UN</v>
          </cell>
          <cell r="D281">
            <v>0.56040000000000001</v>
          </cell>
        </row>
        <row r="282">
          <cell r="A282" t="str">
            <v>001.08.02180</v>
          </cell>
          <cell r="B282" t="str">
            <v>Retirada de parafuso máquina ou francês</v>
          </cell>
          <cell r="C282" t="str">
            <v>UN</v>
          </cell>
          <cell r="D282">
            <v>0.56040000000000001</v>
          </cell>
        </row>
        <row r="283">
          <cell r="A283" t="str">
            <v>001.08.02200</v>
          </cell>
          <cell r="B283" t="str">
            <v>Retirada de pino p/isolador de 15 kv</v>
          </cell>
          <cell r="C283" t="str">
            <v>UN</v>
          </cell>
          <cell r="D283">
            <v>0.84050000000000002</v>
          </cell>
        </row>
        <row r="284">
          <cell r="A284" t="str">
            <v>001.08.02220</v>
          </cell>
          <cell r="B284" t="str">
            <v>Retirada de disjuntor monofásico, bifásico ou trifásico de 15 a até 200 a</v>
          </cell>
          <cell r="C284" t="str">
            <v>UN</v>
          </cell>
          <cell r="D284">
            <v>1.0239</v>
          </cell>
        </row>
        <row r="285">
          <cell r="A285" t="str">
            <v>001.08.02240</v>
          </cell>
          <cell r="B285" t="str">
            <v>Retirada de chave trifásica com fusíveis de 30a até 200a</v>
          </cell>
          <cell r="C285" t="str">
            <v>UN</v>
          </cell>
          <cell r="D285">
            <v>3.0714999999999999</v>
          </cell>
        </row>
        <row r="286">
          <cell r="A286" t="str">
            <v>001.08.02260</v>
          </cell>
          <cell r="B286" t="str">
            <v>Retirada de ventilador de teto completo</v>
          </cell>
          <cell r="C286" t="str">
            <v>UN</v>
          </cell>
          <cell r="D286">
            <v>1.5357000000000001</v>
          </cell>
        </row>
        <row r="287">
          <cell r="A287" t="str">
            <v>001.08.02280</v>
          </cell>
          <cell r="B287" t="str">
            <v>Retirada de refletor com lâmpada</v>
          </cell>
          <cell r="C287" t="str">
            <v>UN</v>
          </cell>
          <cell r="D287">
            <v>1.5357000000000001</v>
          </cell>
        </row>
        <row r="288">
          <cell r="A288" t="str">
            <v>001.08.02300</v>
          </cell>
          <cell r="B288" t="str">
            <v>Remanejamento de fancoils</v>
          </cell>
          <cell r="C288" t="str">
            <v>UN</v>
          </cell>
          <cell r="D288">
            <v>80.670400000000001</v>
          </cell>
        </row>
        <row r="289">
          <cell r="A289" t="str">
            <v>001.08.02320</v>
          </cell>
          <cell r="B289" t="str">
            <v>Retirada c/ remoção de transformador de at/bt-15 kv 75 a 150 kva</v>
          </cell>
          <cell r="C289" t="str">
            <v>UN</v>
          </cell>
          <cell r="D289">
            <v>199.49279999999999</v>
          </cell>
        </row>
        <row r="290">
          <cell r="A290" t="str">
            <v>001.08.02340</v>
          </cell>
          <cell r="B290" t="str">
            <v>Retirada com remoção de grupo motor-gerador de 60 a 250 kva</v>
          </cell>
          <cell r="C290" t="str">
            <v>UN</v>
          </cell>
          <cell r="D290">
            <v>199.49279999999999</v>
          </cell>
        </row>
        <row r="291">
          <cell r="A291" t="str">
            <v>001.08.02360</v>
          </cell>
          <cell r="B291" t="str">
            <v>Remoção de pintura a cal</v>
          </cell>
          <cell r="C291" t="str">
            <v>M2</v>
          </cell>
          <cell r="D291">
            <v>0.81740000000000002</v>
          </cell>
        </row>
        <row r="292">
          <cell r="A292" t="str">
            <v>001.08.02380</v>
          </cell>
          <cell r="B292" t="str">
            <v>Remoção de pintura a gesso cola ou base de látex (pva)</v>
          </cell>
          <cell r="C292" t="str">
            <v>M2</v>
          </cell>
          <cell r="D292">
            <v>1.0898000000000001</v>
          </cell>
        </row>
        <row r="293">
          <cell r="A293" t="str">
            <v>001.08.02400</v>
          </cell>
          <cell r="B293" t="str">
            <v>Remoção de pintura a óleo esmalte verniz ou grafite</v>
          </cell>
          <cell r="C293" t="str">
            <v>M2</v>
          </cell>
          <cell r="D293">
            <v>2.0718999999999999</v>
          </cell>
        </row>
        <row r="294">
          <cell r="A294" t="str">
            <v>001.08.02420</v>
          </cell>
          <cell r="B294" t="str">
            <v>Raspagem e lixamento de pintura a óleo esmalte verniz ou grafite</v>
          </cell>
          <cell r="C294" t="str">
            <v>M2</v>
          </cell>
          <cell r="D294">
            <v>1.5539000000000001</v>
          </cell>
        </row>
        <row r="295">
          <cell r="A295" t="str">
            <v>001.09</v>
          </cell>
          <cell r="B295" t="str">
            <v>MOVIMENTO DE TERRA</v>
          </cell>
        </row>
        <row r="296">
          <cell r="A296" t="str">
            <v>001.09.00020</v>
          </cell>
          <cell r="B296" t="str">
            <v>Escavação manual de vala profund. até 2 mts em solo de 1ª categoria -   qualquer que seja o teor de umidade que apresente</v>
          </cell>
          <cell r="C296" t="str">
            <v>M3</v>
          </cell>
          <cell r="D296">
            <v>15.324400000000001</v>
          </cell>
        </row>
        <row r="297">
          <cell r="A297" t="str">
            <v>001.09.00040</v>
          </cell>
          <cell r="B297" t="str">
            <v>Escavação manual de vala profund. de 2 a 4 mts em solo de 1ª categoria -  qualquer que seja o teor de umidade que apresente</v>
          </cell>
          <cell r="C297" t="str">
            <v>M3</v>
          </cell>
          <cell r="D297">
            <v>17.239999999999998</v>
          </cell>
        </row>
        <row r="298">
          <cell r="A298" t="str">
            <v>001.09.00060</v>
          </cell>
          <cell r="B298" t="str">
            <v>Escavação manual em terra compacta ate 1,50m em material de primeira catergoria</v>
          </cell>
          <cell r="C298" t="str">
            <v>M3</v>
          </cell>
          <cell r="D298">
            <v>10.7271</v>
          </cell>
        </row>
        <row r="299">
          <cell r="A299" t="str">
            <v>001.09.00080</v>
          </cell>
          <cell r="B299" t="str">
            <v>Escavação manual em terra compacta de 1,50 ate 4,00 m</v>
          </cell>
          <cell r="C299" t="str">
            <v>M3</v>
          </cell>
          <cell r="D299">
            <v>19.1555</v>
          </cell>
        </row>
        <row r="300">
          <cell r="A300" t="str">
            <v>001.09.00100</v>
          </cell>
          <cell r="B300" t="str">
            <v>Escavação manual em terra dura ate 1,50m de profundidade</v>
          </cell>
          <cell r="C300" t="str">
            <v>M3</v>
          </cell>
          <cell r="D300">
            <v>13.792</v>
          </cell>
        </row>
        <row r="301">
          <cell r="A301" t="str">
            <v>001.09.00120</v>
          </cell>
          <cell r="B301" t="str">
            <v>Escavação manual em terra dura de 1,50 a 4,00m de profundidade</v>
          </cell>
          <cell r="C301" t="str">
            <v>M3</v>
          </cell>
          <cell r="D301">
            <v>22.986599999999999</v>
          </cell>
        </row>
        <row r="302">
          <cell r="A302" t="str">
            <v>001.09.00140</v>
          </cell>
          <cell r="B302" t="str">
            <v>Reaterro manual de valas c/o proprio material escavado incl.serviços de apiloamento com masso de 30 kg</v>
          </cell>
          <cell r="C302" t="str">
            <v>M3</v>
          </cell>
          <cell r="D302">
            <v>7.4706000000000001</v>
          </cell>
        </row>
        <row r="303">
          <cell r="A303" t="str">
            <v>001.09.00160</v>
          </cell>
          <cell r="B303" t="str">
            <v>Reaterro manual de valas c/o proprio material escavado incl.serviços de apiloamento com masso de 30 kg a 60 kg</v>
          </cell>
          <cell r="C303" t="str">
            <v>M3</v>
          </cell>
          <cell r="D303">
            <v>8.2369000000000003</v>
          </cell>
        </row>
        <row r="304">
          <cell r="A304" t="str">
            <v>001.09.00180</v>
          </cell>
          <cell r="B304" t="str">
            <v>Reaterro Mecanizado de Vala Empregando Compactador  de Placa Vibratória Movido à Diesel VPY 1750</v>
          </cell>
          <cell r="C304" t="str">
            <v>M3</v>
          </cell>
          <cell r="D304">
            <v>1.2667999999999999</v>
          </cell>
        </row>
        <row r="305">
          <cell r="A305" t="str">
            <v>001.09.00200</v>
          </cell>
          <cell r="B305" t="str">
            <v>Aterro interno entre baldrames em camada de 20 cm, utilizando compactador mecânico (tipo sapo mecânico), incluindo transporte e espalhamento do material</v>
          </cell>
          <cell r="C305" t="str">
            <v>M3</v>
          </cell>
          <cell r="D305">
            <v>15.667199999999999</v>
          </cell>
        </row>
        <row r="306">
          <cell r="A306" t="str">
            <v>001.09.00220</v>
          </cell>
          <cell r="B306" t="str">
            <v>Apiloamento de fundo de valas ou cavas com masso ate 30 kg</v>
          </cell>
          <cell r="C306" t="str">
            <v>M2</v>
          </cell>
          <cell r="D306">
            <v>4.4058000000000002</v>
          </cell>
        </row>
        <row r="307">
          <cell r="A307" t="str">
            <v>001.09.00240</v>
          </cell>
          <cell r="B307" t="str">
            <v>Apiloamento de fundo de valas ou cavas com masso de 30 a 60 kg</v>
          </cell>
          <cell r="C307" t="str">
            <v>M2</v>
          </cell>
          <cell r="D307">
            <v>6.5129000000000001</v>
          </cell>
        </row>
        <row r="308">
          <cell r="A308" t="str">
            <v>001.09.00260</v>
          </cell>
          <cell r="B308" t="str">
            <v>Espalhamento manual de terra descarregada</v>
          </cell>
          <cell r="C308" t="str">
            <v>M3</v>
          </cell>
          <cell r="D308">
            <v>1.5324</v>
          </cell>
        </row>
        <row r="309">
          <cell r="A309" t="str">
            <v>001.09.00280</v>
          </cell>
          <cell r="B309" t="str">
            <v>Escavação manual a céu aberto para tubulões</v>
          </cell>
          <cell r="C309" t="str">
            <v>M3</v>
          </cell>
          <cell r="D309">
            <v>67.727199999999996</v>
          </cell>
        </row>
        <row r="310">
          <cell r="A310" t="str">
            <v>001.09.00290</v>
          </cell>
          <cell r="B310" t="str">
            <v>Escavação Mecanizada Com Perfuratriz com Diâmetro Médio de Perfuração de 25 cm, incl. estadia, mobilização e desmobilização</v>
          </cell>
          <cell r="C310" t="str">
            <v>ml</v>
          </cell>
          <cell r="D310">
            <v>8.9</v>
          </cell>
        </row>
        <row r="311">
          <cell r="A311" t="str">
            <v>001.09.00300</v>
          </cell>
          <cell r="B311" t="str">
            <v>Escavação Mecanizada Com Perfuratriz com Diâmetro Médio de Perfuração de 80 cm, incl. estadia, mobilização e desmobilização</v>
          </cell>
          <cell r="C311" t="str">
            <v>ml</v>
          </cell>
          <cell r="D311">
            <v>8.9</v>
          </cell>
        </row>
        <row r="312">
          <cell r="A312" t="str">
            <v>001.09.00320</v>
          </cell>
          <cell r="B312" t="str">
            <v>Movimento de terra c/ corte e aterro compensado e c/ volume de corte excedente compensado manual em terreno mole</v>
          </cell>
          <cell r="C312" t="str">
            <v>M3</v>
          </cell>
          <cell r="D312">
            <v>7.6622000000000003</v>
          </cell>
        </row>
        <row r="313">
          <cell r="A313" t="str">
            <v>001.09.00340</v>
          </cell>
          <cell r="B313" t="str">
            <v>Movimento de terra c/ corte e aterro compensado e c/ volume de corte excedente compensado manual em terreno duro</v>
          </cell>
          <cell r="C313" t="str">
            <v>M3</v>
          </cell>
          <cell r="D313">
            <v>9.5777999999999999</v>
          </cell>
        </row>
        <row r="314">
          <cell r="A314" t="str">
            <v>001.09.00360</v>
          </cell>
          <cell r="B314" t="str">
            <v>Movimento de terra c/ corte e aterro compensado e c/ volume de aterro por empréstimo volume compensado manual em terreno mole</v>
          </cell>
          <cell r="C314" t="str">
            <v>M3</v>
          </cell>
          <cell r="D314">
            <v>9.5777999999999999</v>
          </cell>
        </row>
        <row r="315">
          <cell r="A315" t="str">
            <v>001.09.00380</v>
          </cell>
          <cell r="B315" t="str">
            <v>Movimento de terra c/ corte e aterro compensado e c/ volume de aterro por empréstimo volume compensado manual em terreno duro</v>
          </cell>
          <cell r="C315" t="str">
            <v>M3</v>
          </cell>
          <cell r="D315">
            <v>11.4933</v>
          </cell>
        </row>
        <row r="316">
          <cell r="A316" t="str">
            <v>001.10</v>
          </cell>
          <cell r="B316" t="str">
            <v>FUNDAÇÕES</v>
          </cell>
        </row>
        <row r="317">
          <cell r="A317" t="str">
            <v>001.10.00020</v>
          </cell>
          <cell r="B317" t="str">
            <v>Fornecimento, Lançamento e Aplicação de Lastro de Concreto c/ betoneira em fundações 1:5:10 c/167 kg cim/m3</v>
          </cell>
          <cell r="C317" t="str">
            <v>M3</v>
          </cell>
          <cell r="D317">
            <v>156.65639999999999</v>
          </cell>
        </row>
        <row r="318">
          <cell r="A318" t="str">
            <v>001.10.00040</v>
          </cell>
          <cell r="B318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318" t="str">
            <v>M3</v>
          </cell>
          <cell r="D318">
            <v>170.5814</v>
          </cell>
        </row>
        <row r="319">
          <cell r="A319" t="str">
            <v>001.10.00060</v>
          </cell>
          <cell r="B319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319" t="str">
            <v>M3</v>
          </cell>
          <cell r="D319">
            <v>177.90539999999999</v>
          </cell>
        </row>
        <row r="320">
          <cell r="A320" t="str">
            <v>001.10.00080</v>
          </cell>
          <cell r="B320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320" t="str">
            <v>M3</v>
          </cell>
          <cell r="D320">
            <v>181.15539999999999</v>
          </cell>
        </row>
        <row r="321">
          <cell r="A321" t="str">
            <v>001.10.00100</v>
          </cell>
          <cell r="B321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321" t="str">
            <v>M3</v>
          </cell>
          <cell r="D321">
            <v>187.94540000000001</v>
          </cell>
        </row>
        <row r="322">
          <cell r="A322" t="str">
            <v>001.10.00120</v>
          </cell>
          <cell r="B322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322" t="str">
            <v>M3</v>
          </cell>
          <cell r="D322">
            <v>192.55340000000001</v>
          </cell>
        </row>
        <row r="323">
          <cell r="A323" t="str">
            <v>001.10.00140</v>
          </cell>
          <cell r="B323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323" t="str">
            <v>M3</v>
          </cell>
          <cell r="D323">
            <v>195.00239999999999</v>
          </cell>
        </row>
        <row r="324">
          <cell r="A324" t="str">
            <v>001.10.00160</v>
          </cell>
          <cell r="B324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324" t="str">
            <v>M3</v>
          </cell>
          <cell r="D324">
            <v>204.77539999999999</v>
          </cell>
        </row>
        <row r="325">
          <cell r="A325" t="str">
            <v>001.10.00180</v>
          </cell>
          <cell r="B325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325" t="str">
            <v>M3</v>
          </cell>
          <cell r="D325">
            <v>179.90280000000001</v>
          </cell>
        </row>
        <row r="326">
          <cell r="A326" t="str">
            <v>001.10.00200</v>
          </cell>
          <cell r="B326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326" t="str">
            <v>M3</v>
          </cell>
          <cell r="D326">
            <v>187.2268</v>
          </cell>
        </row>
        <row r="327">
          <cell r="A327" t="str">
            <v>001.10.00220</v>
          </cell>
          <cell r="B327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327" t="str">
            <v>M3</v>
          </cell>
          <cell r="D327">
            <v>190.4768</v>
          </cell>
        </row>
        <row r="328">
          <cell r="A328" t="str">
            <v>001.10.00240</v>
          </cell>
          <cell r="B328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328" t="str">
            <v>M3</v>
          </cell>
          <cell r="D328">
            <v>197.26679999999999</v>
          </cell>
        </row>
        <row r="329">
          <cell r="A329" t="str">
            <v>001.10.00260</v>
          </cell>
          <cell r="B329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329" t="str">
            <v>M3</v>
          </cell>
          <cell r="D329">
            <v>201.87479999999999</v>
          </cell>
        </row>
        <row r="330">
          <cell r="A330" t="str">
            <v>001.10.00280</v>
          </cell>
          <cell r="B330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330" t="str">
            <v>M3</v>
          </cell>
          <cell r="D330">
            <v>204.32380000000001</v>
          </cell>
        </row>
        <row r="331">
          <cell r="A331" t="str">
            <v>001.10.00300</v>
          </cell>
          <cell r="B331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331" t="str">
            <v>M3</v>
          </cell>
          <cell r="D331">
            <v>221.75899999999999</v>
          </cell>
        </row>
        <row r="332">
          <cell r="A332" t="str">
            <v>001.10.00320</v>
          </cell>
          <cell r="B332" t="str">
            <v>Fornecimento, Transporte, Lançamento e Aplicação de Concreto usinado em fundação Fck= 13,5 Mpa</v>
          </cell>
          <cell r="C332" t="str">
            <v>M3</v>
          </cell>
          <cell r="D332">
            <v>219.55019999999999</v>
          </cell>
        </row>
        <row r="333">
          <cell r="A333" t="str">
            <v>001.10.00340</v>
          </cell>
          <cell r="B333" t="str">
            <v>Fornecimento, Transporte, Lançamento e Aplicação de Concreto usinado em fundação, Fck=15 mpa</v>
          </cell>
          <cell r="C333" t="str">
            <v>M3</v>
          </cell>
          <cell r="D333">
            <v>231.1002</v>
          </cell>
        </row>
        <row r="334">
          <cell r="A334" t="str">
            <v>001.10.00360</v>
          </cell>
          <cell r="B334" t="str">
            <v>Fornecimento, Transporte, Lançamento e Aplicação de Concreto usinado em fundação Fck= 18 Mpa</v>
          </cell>
          <cell r="C334" t="str">
            <v>M3</v>
          </cell>
          <cell r="D334">
            <v>236.3502</v>
          </cell>
        </row>
        <row r="335">
          <cell r="A335" t="str">
            <v>001.10.00380</v>
          </cell>
          <cell r="B335" t="str">
            <v>Fornecimento, Transporte, Lançamento e Aplicação de Concreto usinado em fundação Fck= 20 mpa</v>
          </cell>
          <cell r="C335" t="str">
            <v>M3</v>
          </cell>
          <cell r="D335">
            <v>250.00020000000001</v>
          </cell>
        </row>
        <row r="336">
          <cell r="A336" t="str">
            <v>001.10.00400</v>
          </cell>
          <cell r="B336" t="str">
            <v>Fornecimento, Transporte, Lançamento e Aplicação de Concreto usinado em fundação Fck= 25 mpa</v>
          </cell>
          <cell r="C336" t="str">
            <v>M3</v>
          </cell>
          <cell r="D336">
            <v>260.50020000000001</v>
          </cell>
        </row>
        <row r="337">
          <cell r="A337" t="str">
            <v>001.10.00420</v>
          </cell>
          <cell r="B337" t="str">
            <v>Forma inclusive desforma comum de tábua para fundações sem reaproveitamento</v>
          </cell>
          <cell r="C337" t="str">
            <v>M2</v>
          </cell>
          <cell r="D337">
            <v>33.600099999999998</v>
          </cell>
        </row>
        <row r="338">
          <cell r="A338" t="str">
            <v>001.10.00440</v>
          </cell>
          <cell r="B338" t="str">
            <v>Forma inclusive desforma comum de tábua para fundações c/ 01 reaproveitamento</v>
          </cell>
          <cell r="C338" t="str">
            <v>M2</v>
          </cell>
          <cell r="D338">
            <v>21.211099999999998</v>
          </cell>
        </row>
        <row r="339">
          <cell r="A339" t="str">
            <v>001.10.00460</v>
          </cell>
          <cell r="B339" t="str">
            <v>Forma inclusive desforma comum de tábua para fundações c/ 02 reaproveitamentos</v>
          </cell>
          <cell r="C339" t="str">
            <v>M2</v>
          </cell>
          <cell r="D339">
            <v>17.348099999999999</v>
          </cell>
        </row>
        <row r="340">
          <cell r="A340" t="str">
            <v>001.10.00480</v>
          </cell>
          <cell r="B340" t="str">
            <v>Forma inclusive desforma comum de tábua para fundações c/ 03 reaproveitamentos</v>
          </cell>
          <cell r="C340" t="str">
            <v>M2</v>
          </cell>
          <cell r="D340">
            <v>16.0166</v>
          </cell>
        </row>
        <row r="341">
          <cell r="A341" t="str">
            <v>001.10.00500</v>
          </cell>
          <cell r="B341" t="str">
            <v>Forma inclusive desforma comum de tábua para fundações c/ 04 reaproveitamentos</v>
          </cell>
          <cell r="C341" t="str">
            <v>M2</v>
          </cell>
          <cell r="D341">
            <v>15.3405</v>
          </cell>
        </row>
        <row r="342">
          <cell r="A342" t="str">
            <v>001.10.00520</v>
          </cell>
          <cell r="B342" t="str">
            <v>Fornecimento, Trabalho e Aplicação de Aço CA 50 em Fundações</v>
          </cell>
          <cell r="C342" t="str">
            <v>KG</v>
          </cell>
          <cell r="D342">
            <v>4.6017999999999999</v>
          </cell>
        </row>
        <row r="343">
          <cell r="A343" t="str">
            <v>001.10.00540</v>
          </cell>
          <cell r="B343" t="str">
            <v>Fornecimento, Trabalho e Aplicação de Aço CA - 60 em Fundações</v>
          </cell>
          <cell r="C343" t="str">
            <v>KG</v>
          </cell>
          <cell r="D343">
            <v>5.2160000000000002</v>
          </cell>
        </row>
        <row r="344">
          <cell r="A344" t="str">
            <v>001.10.00560</v>
          </cell>
          <cell r="B344" t="str">
            <v>Fornecimento e Aplicação de Aço em tela soldada 3.80 mm com malha 15x15 cm - Q 75</v>
          </cell>
          <cell r="C344" t="str">
            <v>M2</v>
          </cell>
          <cell r="D344">
            <v>7.57</v>
          </cell>
        </row>
        <row r="345">
          <cell r="A345" t="str">
            <v>001.10.00580</v>
          </cell>
          <cell r="B345" t="str">
            <v>Fornecimento e Aplicação de Aço em tela soldada 4.20 mm com malha 15x15 cm - Q 92</v>
          </cell>
          <cell r="C345" t="str">
            <v>M2</v>
          </cell>
          <cell r="D345">
            <v>9.077</v>
          </cell>
        </row>
        <row r="346">
          <cell r="A346" t="str">
            <v>001.10.00600</v>
          </cell>
          <cell r="B346" t="str">
            <v>Concreto ciclópico com 30% de pedra de mão traço 1:4:8</v>
          </cell>
          <cell r="C346" t="str">
            <v>M3</v>
          </cell>
          <cell r="D346">
            <v>160.70660000000001</v>
          </cell>
        </row>
        <row r="347">
          <cell r="A347" t="str">
            <v>001.10.00620</v>
          </cell>
          <cell r="B347" t="str">
            <v>Concreto ciclópico com 30% de pedra de mão traço 1:3:6</v>
          </cell>
          <cell r="C347" t="str">
            <v>M3</v>
          </cell>
          <cell r="D347">
            <v>169.4821</v>
          </cell>
        </row>
        <row r="348">
          <cell r="A348" t="str">
            <v>001.10.00640</v>
          </cell>
          <cell r="B348" t="str">
            <v>Execução de Alvenaria de fundação e embasamento em tijolo maciço assente c/  o traço 1:4:12, cimento, cal e areia</v>
          </cell>
          <cell r="C348" t="str">
            <v>M3</v>
          </cell>
          <cell r="D348">
            <v>169.85319999999999</v>
          </cell>
        </row>
        <row r="349">
          <cell r="A349" t="str">
            <v>001.10.00660</v>
          </cell>
          <cell r="B349" t="str">
            <v>Execução de Alvenaria de fundação e embasamento em tijolo maciço assente c/ o traço 1:3, cimento e areia</v>
          </cell>
          <cell r="C349" t="str">
            <v>M3</v>
          </cell>
          <cell r="D349">
            <v>225.02430000000001</v>
          </cell>
        </row>
        <row r="350">
          <cell r="A350" t="str">
            <v>001.10.00680</v>
          </cell>
          <cell r="B350" t="str">
            <v>Execução de Alvenaria de fundação e embasamento em tijolo maciço assente c/ o traço 1:4 cimento e areia</v>
          </cell>
          <cell r="C350" t="str">
            <v>M3</v>
          </cell>
          <cell r="D350">
            <v>216.8373</v>
          </cell>
        </row>
        <row r="351">
          <cell r="A351" t="str">
            <v>001.10.00700</v>
          </cell>
          <cell r="B351" t="str">
            <v>Execução de Alvenaria de fundação e embasamento em tijolo maciço assente c/ o traço 1:5 cimento e areia</v>
          </cell>
          <cell r="C351" t="str">
            <v>M3</v>
          </cell>
          <cell r="D351">
            <v>211.77099999999999</v>
          </cell>
        </row>
        <row r="352">
          <cell r="A352" t="str">
            <v>001.10.00720</v>
          </cell>
          <cell r="B352" t="str">
            <v>Execução de Alvenaria de fundação e embasamento em tijolo maiciço assente c/ argamassa 1:3 c/adição de vedacit a 2 kg p/saco de cimento</v>
          </cell>
          <cell r="C352" t="str">
            <v>M3</v>
          </cell>
          <cell r="D352">
            <v>237.285</v>
          </cell>
        </row>
        <row r="353">
          <cell r="A353" t="str">
            <v>001.10.00740</v>
          </cell>
          <cell r="B353" t="str">
            <v>Execução de Alvenaria de tijolo comum em espelho p/ cinta de fundação (forma), assente c/ argamassa de cimento e areia 1:3</v>
          </cell>
          <cell r="C353" t="str">
            <v>M2</v>
          </cell>
          <cell r="D353">
            <v>15.6968</v>
          </cell>
        </row>
        <row r="354">
          <cell r="A354" t="str">
            <v>001.10.00760</v>
          </cell>
          <cell r="B354" t="str">
            <v>Execução de Alvenaria de tijolo comum em espelho p/ cinta de fundação (forma), assente c/ argamassa de cimento e areia 1:4</v>
          </cell>
          <cell r="C354" t="str">
            <v>M2</v>
          </cell>
          <cell r="D354">
            <v>15.4948</v>
          </cell>
        </row>
        <row r="355">
          <cell r="A355" t="str">
            <v>001.10.00780</v>
          </cell>
          <cell r="B355" t="str">
            <v>Confecção e lançamento de concreto em tubulão a céu aberto empregando concreto fck 150 mpa</v>
          </cell>
          <cell r="C355" t="str">
            <v>M3</v>
          </cell>
          <cell r="D355">
            <v>208.12209999999999</v>
          </cell>
        </row>
        <row r="356">
          <cell r="A356" t="str">
            <v>001.10.00800</v>
          </cell>
          <cell r="B356" t="str">
            <v>Confecção e lançamento de concreto em tubulão a céu aberto empregando concreto pré-misturado fck 15 mpa</v>
          </cell>
          <cell r="C356" t="str">
            <v>M3</v>
          </cell>
          <cell r="D356">
            <v>229.18459999999999</v>
          </cell>
        </row>
        <row r="357">
          <cell r="A357" t="str">
            <v>001.10.00820</v>
          </cell>
          <cell r="B357" t="str">
            <v>Execução de Broca de concreto armado no traço 1:3:6 até 4 m profundidade e c/ diâmetro 20 cm (escavação manual)</v>
          </cell>
          <cell r="C357" t="str">
            <v>ML</v>
          </cell>
          <cell r="D357">
            <v>15.780099999999999</v>
          </cell>
        </row>
        <row r="358">
          <cell r="A358" t="str">
            <v>001.10.00840</v>
          </cell>
          <cell r="B358" t="str">
            <v>Execução de Broca de concreto armado no traço 1:3:6 até 4 m profundidade e c/ diâmetro 25 cm (escavação manual)</v>
          </cell>
          <cell r="C358" t="str">
            <v>ML</v>
          </cell>
          <cell r="D358">
            <v>23.359200000000001</v>
          </cell>
        </row>
        <row r="359">
          <cell r="A359" t="str">
            <v>001.10.00860</v>
          </cell>
          <cell r="B359" t="str">
            <v>Execução de Broca de concreto armado no traço 1:3:6 até 4 m profundidade e c/ diâmetro 30 cm (escavação manual)</v>
          </cell>
          <cell r="C359" t="str">
            <v>ML</v>
          </cell>
          <cell r="D359">
            <v>32.830100000000002</v>
          </cell>
        </row>
        <row r="360">
          <cell r="A360" t="str">
            <v>001.10.00880</v>
          </cell>
          <cell r="B360" t="str">
            <v>Execução de Broca de concreto armado no traço 1:3:6 de 4 m até 6 m de profundidade e c/ diâmetro 25 cm (escavação manual)</v>
          </cell>
          <cell r="C360" t="str">
            <v>ML</v>
          </cell>
          <cell r="D360">
            <v>25.329499999999999</v>
          </cell>
        </row>
        <row r="361">
          <cell r="A361" t="str">
            <v>001.10.00900</v>
          </cell>
          <cell r="B361" t="str">
            <v>Execução de Broca de concreto armado no traço 1:3:6 de 4 m até 6 m de profundidade e c/ diâmetro 30 cm (escavação manual)</v>
          </cell>
          <cell r="C361" t="str">
            <v>ML</v>
          </cell>
          <cell r="D361">
            <v>36.445700000000002</v>
          </cell>
        </row>
        <row r="362">
          <cell r="A362" t="str">
            <v>001.10.00920</v>
          </cell>
          <cell r="B362" t="str">
            <v>Execução de Estaca Escavada, em Concreto Armado Fck = 20 MPa, Aço CA 50, Aço CA 60 - Diâmetro 25 cm</v>
          </cell>
          <cell r="C362" t="str">
            <v>ml</v>
          </cell>
          <cell r="D362">
            <v>25.363900000000001</v>
          </cell>
        </row>
        <row r="363">
          <cell r="A363" t="str">
            <v>001.10.00960</v>
          </cell>
          <cell r="B363" t="str">
            <v>Fornecimento e Cravação de Estaca de Concreto Pré Moldada Dim. 17.50 x 17.50 cm - 20 T</v>
          </cell>
          <cell r="C363" t="str">
            <v>ML</v>
          </cell>
          <cell r="D363">
            <v>30.5</v>
          </cell>
        </row>
        <row r="364">
          <cell r="A364" t="str">
            <v>001.10.00980</v>
          </cell>
          <cell r="B364" t="str">
            <v>Fornecimento e Cravação de Estaca de Concreto Pré-Moldada Dim (26,5x26,5)cm - 30 T</v>
          </cell>
          <cell r="C364" t="str">
            <v>ML</v>
          </cell>
          <cell r="D364">
            <v>49.4</v>
          </cell>
        </row>
        <row r="365">
          <cell r="A365" t="str">
            <v>001.10.01000</v>
          </cell>
          <cell r="B365" t="str">
            <v>Fornecimento e Instalação de emenda em estaca pré-moldada de concreto</v>
          </cell>
          <cell r="C365" t="str">
            <v>UN</v>
          </cell>
          <cell r="D365">
            <v>20</v>
          </cell>
        </row>
        <row r="366">
          <cell r="A366" t="str">
            <v>001.10.01020</v>
          </cell>
          <cell r="B366" t="str">
            <v>Lastro de brita granítica apiloado manualmente</v>
          </cell>
          <cell r="C366" t="str">
            <v>M3</v>
          </cell>
          <cell r="D366">
            <v>46.812199999999997</v>
          </cell>
        </row>
        <row r="367">
          <cell r="A367" t="str">
            <v>001.10.01040</v>
          </cell>
          <cell r="B367" t="str">
            <v>Lastro de areia média a grossa apiloado manualmente</v>
          </cell>
          <cell r="C367" t="str">
            <v>M3</v>
          </cell>
          <cell r="D367">
            <v>30.662199999999999</v>
          </cell>
        </row>
        <row r="368">
          <cell r="A368" t="str">
            <v>001.11</v>
          </cell>
          <cell r="B368" t="str">
            <v>ESTRUTURA</v>
          </cell>
        </row>
        <row r="369">
          <cell r="A369" t="str">
            <v>001.11.00020</v>
          </cell>
          <cell r="B369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369" t="str">
            <v>M3</v>
          </cell>
          <cell r="D369">
            <v>176.96279999999999</v>
          </cell>
        </row>
        <row r="370">
          <cell r="A370" t="str">
            <v>001.11.00040</v>
          </cell>
          <cell r="B370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370" t="str">
            <v>M3</v>
          </cell>
          <cell r="D370">
            <v>183.75280000000001</v>
          </cell>
        </row>
        <row r="371">
          <cell r="A371" t="str">
            <v>001.11.00060</v>
          </cell>
          <cell r="B371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371" t="str">
            <v>M3</v>
          </cell>
          <cell r="D371">
            <v>188.36080000000001</v>
          </cell>
        </row>
        <row r="372">
          <cell r="A372" t="str">
            <v>001.11.00080</v>
          </cell>
          <cell r="B372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372" t="str">
            <v>M3</v>
          </cell>
          <cell r="D372">
            <v>190.8098</v>
          </cell>
        </row>
        <row r="373">
          <cell r="A373" t="str">
            <v>001.11.00100</v>
          </cell>
          <cell r="B373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373" t="str">
            <v>M3</v>
          </cell>
          <cell r="D373">
            <v>200.58279999999999</v>
          </cell>
        </row>
        <row r="374">
          <cell r="A374" t="str">
            <v>001.11.00120</v>
          </cell>
          <cell r="B374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374" t="str">
            <v>M3</v>
          </cell>
          <cell r="D374">
            <v>186.2842</v>
          </cell>
        </row>
        <row r="375">
          <cell r="A375" t="str">
            <v>001.11.00140</v>
          </cell>
          <cell r="B375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375" t="str">
            <v>M3</v>
          </cell>
          <cell r="D375">
            <v>193.07419999999999</v>
          </cell>
        </row>
        <row r="376">
          <cell r="A376" t="str">
            <v>001.11.00160</v>
          </cell>
          <cell r="B376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376" t="str">
            <v>M3</v>
          </cell>
          <cell r="D376">
            <v>197.68219999999999</v>
          </cell>
        </row>
        <row r="377">
          <cell r="A377" t="str">
            <v>001.11.00180</v>
          </cell>
          <cell r="B377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377" t="str">
            <v>M3</v>
          </cell>
          <cell r="D377">
            <v>200.13120000000001</v>
          </cell>
        </row>
        <row r="378">
          <cell r="A378" t="str">
            <v>001.11.00200</v>
          </cell>
          <cell r="B378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378" t="str">
            <v>M3</v>
          </cell>
          <cell r="D378">
            <v>217.56639999999999</v>
          </cell>
        </row>
        <row r="379">
          <cell r="A379" t="str">
            <v>001.11.00220</v>
          </cell>
          <cell r="B379" t="str">
            <v>Fornecimento, Transporte, Lançamento, Adensamento e Acabamento Manual de Concreto Usinado Fck= 13,50 Mpa, em Estrutura.</v>
          </cell>
          <cell r="C379" t="str">
            <v>M3</v>
          </cell>
          <cell r="D379">
            <v>215.35759999999999</v>
          </cell>
        </row>
        <row r="380">
          <cell r="A380" t="str">
            <v>001.11.00240</v>
          </cell>
          <cell r="B380" t="str">
            <v>Fornecimento, Transporte, Lançamento, Adensamento e Acabamento Manual de Concreto Usinado Fck= 15 Mpa, em Estrutura.</v>
          </cell>
          <cell r="C380" t="str">
            <v>M3</v>
          </cell>
          <cell r="D380">
            <v>226.9076</v>
          </cell>
        </row>
        <row r="381">
          <cell r="A381" t="str">
            <v>001.11.00260</v>
          </cell>
          <cell r="B381" t="str">
            <v>Fornecimento, Transporte, Lançamento, Adensamento e Acabamento Manual de Concreto Usinado Fck= 18 Mpa, em Estrutura.</v>
          </cell>
          <cell r="C381" t="str">
            <v>M3</v>
          </cell>
          <cell r="D381">
            <v>232.1576</v>
          </cell>
        </row>
        <row r="382">
          <cell r="A382" t="str">
            <v>001.11.00280</v>
          </cell>
          <cell r="B382" t="str">
            <v>Fornecimento, Transporte, Lançamento, Adensamento e Acabamento Manual de Concreto Usinado Fck= 20 Mpa, em Estrutura.</v>
          </cell>
          <cell r="C382" t="str">
            <v>M3</v>
          </cell>
          <cell r="D382">
            <v>245.80760000000001</v>
          </cell>
        </row>
        <row r="383">
          <cell r="A383" t="str">
            <v>001.11.00300</v>
          </cell>
          <cell r="B383" t="str">
            <v>Fornecimento, Transporte, Lançamento, Adensamento e Acabamento Manual de Concreto Usinado Fck= 25 Mpa, em Estrutura.</v>
          </cell>
          <cell r="C383" t="str">
            <v>M3</v>
          </cell>
          <cell r="D383">
            <v>256.30759999999998</v>
          </cell>
        </row>
        <row r="384">
          <cell r="A384" t="str">
            <v>001.11.00320</v>
          </cell>
          <cell r="B384" t="str">
            <v>Fornecimento e Aplicação de Concreto em Estrutura Fck= 13,50 Mpa (não está incluso o bombeamento)</v>
          </cell>
          <cell r="C384" t="str">
            <v>M3</v>
          </cell>
          <cell r="D384">
            <v>198.88380000000001</v>
          </cell>
        </row>
        <row r="385">
          <cell r="A385" t="str">
            <v>001.11.00340</v>
          </cell>
          <cell r="B385" t="str">
            <v>Fornecimento e Aplicação de Concreto em Estrutura Fck= 15 Mpa (não está incluso o bombeamento)</v>
          </cell>
          <cell r="C385" t="str">
            <v>M3</v>
          </cell>
          <cell r="D385">
            <v>210.43379999999999</v>
          </cell>
        </row>
        <row r="386">
          <cell r="A386" t="str">
            <v>001.11.00360</v>
          </cell>
          <cell r="B386" t="str">
            <v>Fornecimento e Aplicação de Concreto em Estrutura Fck= 18 Mpa (não está incluso o bombeamento)</v>
          </cell>
          <cell r="C386" t="str">
            <v>M3</v>
          </cell>
          <cell r="D386">
            <v>215.68379999999999</v>
          </cell>
        </row>
        <row r="387">
          <cell r="A387" t="str">
            <v>001.11.00380</v>
          </cell>
          <cell r="B387" t="str">
            <v>Fornecimento e Aplicação de Concreto em Estrutura Fck= 20 Mpa (não está incluso o bombeamento)</v>
          </cell>
          <cell r="C387" t="str">
            <v>M3</v>
          </cell>
          <cell r="D387">
            <v>229.3338</v>
          </cell>
        </row>
        <row r="388">
          <cell r="A388" t="str">
            <v>001.11.00400</v>
          </cell>
          <cell r="B388" t="str">
            <v>Fornecimento e Aplicação de Concreto em Estrutura Fck= 25 Mpa (não está incluso o bombeamento)</v>
          </cell>
          <cell r="C388" t="str">
            <v>M3</v>
          </cell>
          <cell r="D388">
            <v>239.8338</v>
          </cell>
        </row>
        <row r="389">
          <cell r="A389" t="str">
            <v>001.11.00420</v>
          </cell>
          <cell r="B389" t="str">
            <v>Serviço de Bombeamento de Concreto em Estrutura</v>
          </cell>
          <cell r="C389" t="str">
            <v>M3</v>
          </cell>
          <cell r="D389">
            <v>20</v>
          </cell>
        </row>
        <row r="390">
          <cell r="A390" t="str">
            <v>001.11.00440</v>
          </cell>
          <cell r="B390" t="str">
            <v>Fornecimento, Trabalho e Aplicação de Aço  CA 50 em estrutura</v>
          </cell>
          <cell r="C390" t="str">
            <v>KG</v>
          </cell>
          <cell r="D390">
            <v>4.7873999999999999</v>
          </cell>
        </row>
        <row r="391">
          <cell r="A391" t="str">
            <v>001.11.00460</v>
          </cell>
          <cell r="B391" t="str">
            <v>Fornecimento, Trabalho e Aplicação de Aço CA 60 em estrutura</v>
          </cell>
          <cell r="C391" t="str">
            <v>KG</v>
          </cell>
          <cell r="D391">
            <v>5.4016000000000002</v>
          </cell>
        </row>
        <row r="392">
          <cell r="A392" t="str">
            <v>001.11.00480</v>
          </cell>
          <cell r="B392" t="str">
            <v>Fornecimento e Aplicação de Aço em tela soldada 4.20 mm com malha 15x15 cm - Q 92</v>
          </cell>
          <cell r="C392" t="str">
            <v>M2</v>
          </cell>
          <cell r="D392">
            <v>9.077</v>
          </cell>
        </row>
        <row r="393">
          <cell r="A393" t="str">
            <v>001.11.00500</v>
          </cell>
          <cell r="B393" t="str">
            <v>Confecção e Montagem de Forma incl. desforma comum de tábua  sem reaproveitamento</v>
          </cell>
          <cell r="C393" t="str">
            <v>M2</v>
          </cell>
          <cell r="D393">
            <v>43.688400000000001</v>
          </cell>
        </row>
        <row r="394">
          <cell r="A394" t="str">
            <v>001.11.00520</v>
          </cell>
          <cell r="B394" t="str">
            <v>Confecção e Montagem de Forma incl. desforma comum de tábua com 01 reaproveitamento</v>
          </cell>
          <cell r="C394" t="str">
            <v>M2</v>
          </cell>
          <cell r="D394">
            <v>26.528099999999998</v>
          </cell>
        </row>
        <row r="395">
          <cell r="A395" t="str">
            <v>001.11.00540</v>
          </cell>
          <cell r="B395" t="str">
            <v>Confecção e Montagem de Forma incl. desforma comum de tábua com 02 reaproveitamentos</v>
          </cell>
          <cell r="C395" t="str">
            <v>M2</v>
          </cell>
          <cell r="D395">
            <v>21.304200000000002</v>
          </cell>
        </row>
        <row r="396">
          <cell r="A396" t="str">
            <v>001.11.00560</v>
          </cell>
          <cell r="B396" t="str">
            <v>Confecção e Montagem de Forma incl. desforma comum de tábua  com 03 reaproveitamentos</v>
          </cell>
          <cell r="C396" t="str">
            <v>M2</v>
          </cell>
          <cell r="D396">
            <v>17.5379</v>
          </cell>
        </row>
        <row r="397">
          <cell r="A397" t="str">
            <v>001.11.00580</v>
          </cell>
          <cell r="B397" t="str">
            <v>Confecção e Montagem de Forma incl. desforma comum de tábua  com 04 reaproveitamentos</v>
          </cell>
          <cell r="C397" t="str">
            <v>M2</v>
          </cell>
          <cell r="D397">
            <v>15.749599999999999</v>
          </cell>
        </row>
        <row r="398">
          <cell r="A398" t="str">
            <v>001.11.00600</v>
          </cell>
          <cell r="B398" t="str">
            <v>Confecção e Montagem de Forma especial em chapa de madeira compensada do tipo resinada c/ 12 mm de espessura sem reaproveitamento</v>
          </cell>
          <cell r="C398" t="str">
            <v>M2</v>
          </cell>
          <cell r="D398">
            <v>43.020699999999998</v>
          </cell>
        </row>
        <row r="399">
          <cell r="A399" t="str">
            <v>001.11.00620</v>
          </cell>
          <cell r="B399" t="str">
            <v>Confecção e Montagem de Forma especial em chapa de madeira compensada do tipo resinada c/ 12 mm de espessura com 01 reaproveitamento</v>
          </cell>
          <cell r="C399" t="str">
            <v>M2</v>
          </cell>
          <cell r="D399">
            <v>36.861400000000003</v>
          </cell>
        </row>
        <row r="400">
          <cell r="A400" t="str">
            <v>001.11.00640</v>
          </cell>
          <cell r="B400" t="str">
            <v>Confecção e Montagem de Forma especial em chapa de madeira compensada do tipo resinada c/ 12 mm de espessura com 02 reaproveitamento</v>
          </cell>
          <cell r="C400" t="str">
            <v>M2</v>
          </cell>
          <cell r="D400">
            <v>31.7087</v>
          </cell>
        </row>
        <row r="401">
          <cell r="A401" t="str">
            <v>001.11.00660</v>
          </cell>
          <cell r="B401" t="str">
            <v>Confecção e Montagem de Forma especial em chapa de madeira compensada do tipo plastificada c/ 12 mm de espessura sem reaproveitamento</v>
          </cell>
          <cell r="C401" t="str">
            <v>M2</v>
          </cell>
          <cell r="D401">
            <v>54.434699999999999</v>
          </cell>
        </row>
        <row r="402">
          <cell r="A402" t="str">
            <v>001.11.00680</v>
          </cell>
          <cell r="B402" t="str">
            <v>Confecção e Montagem de Forma especial em chapa de madeira compensada do tipo plastificada c/ 12 mm de espessura com 01 reaproveitamento</v>
          </cell>
          <cell r="C402" t="str">
            <v>M2</v>
          </cell>
          <cell r="D402">
            <v>42.9054</v>
          </cell>
        </row>
        <row r="403">
          <cell r="A403" t="str">
            <v>001.11.00700</v>
          </cell>
          <cell r="B403" t="str">
            <v>Confecção e Montagem de Forma especial em chapa de madeira compensada do tipo plastificada c/ 12 mm de espessura com 02 reaproveitamento</v>
          </cell>
          <cell r="C403" t="str">
            <v>M2</v>
          </cell>
          <cell r="D403">
            <v>34.638100000000001</v>
          </cell>
        </row>
        <row r="404">
          <cell r="A404" t="str">
            <v>001.11.00720</v>
          </cell>
          <cell r="B404" t="str">
            <v>Confecção e Montagem de Forma especial em chapa de madeira compensada do tipo plastificada c/ 12 mm de espessura com 03 reaproveitamento</v>
          </cell>
          <cell r="C404" t="str">
            <v>M2</v>
          </cell>
          <cell r="D404">
            <v>29.270199999999999</v>
          </cell>
        </row>
        <row r="405">
          <cell r="A405" t="str">
            <v>001.11.00740</v>
          </cell>
          <cell r="B405" t="str">
            <v>Confecção e Montagem de Forma especial em chapa de madeira compensada do tipo plastificada c/ 12 mm de espessura com 04 reaproveitamento</v>
          </cell>
          <cell r="C405" t="str">
            <v>M2</v>
          </cell>
          <cell r="D405">
            <v>25.915800000000001</v>
          </cell>
        </row>
        <row r="406">
          <cell r="A406" t="str">
            <v>001.11.00760</v>
          </cell>
          <cell r="B406" t="str">
            <v>Execução de Laje pré-fabricada para forro espacamento entre vigas de 41cm a espessura da lajota de 8.00 cm e capeamento de 2.00 cm, incl tela soldada CA 60 4.20 mm 15 x 15 cm</v>
          </cell>
          <cell r="C406" t="str">
            <v>M2</v>
          </cell>
          <cell r="D406">
            <v>40.846499999999999</v>
          </cell>
        </row>
        <row r="407">
          <cell r="A407" t="str">
            <v>001.11.00780</v>
          </cell>
          <cell r="B407" t="str">
            <v>Execução de Laje pré-fabricada para piso espaçamento entre vigas de 41 cm a espessura da lajota de 8.00 cm e capeamento de 4.00 cm, incl tela soldada CA 60 4.20 mm 15 x 15 cm</v>
          </cell>
          <cell r="C407" t="str">
            <v>M2</v>
          </cell>
          <cell r="D407">
            <v>45.539200000000001</v>
          </cell>
        </row>
        <row r="408">
          <cell r="A408" t="str">
            <v>001.11.00800</v>
          </cell>
          <cell r="B408" t="str">
            <v>Execução de pilar tipo sanduíche de madeira 6x12 cm, entarugado c/ madeira através de parafusos</v>
          </cell>
          <cell r="C408" t="str">
            <v>ML</v>
          </cell>
          <cell r="D408">
            <v>20.293099999999999</v>
          </cell>
        </row>
        <row r="409">
          <cell r="A409" t="str">
            <v>001.11.00820</v>
          </cell>
          <cell r="B409" t="str">
            <v>Fornecimento e Execução de Grauteamento de Estrutura de Concreto Pré Moldado traço 1:3 incl. SuperPlastificante</v>
          </cell>
          <cell r="C409" t="str">
            <v>M3</v>
          </cell>
          <cell r="D409">
            <v>321.44830000000002</v>
          </cell>
        </row>
        <row r="410">
          <cell r="A410" t="str">
            <v>001.12</v>
          </cell>
          <cell r="B410" t="str">
            <v>IMPERMEABILIZAÇÕES E TRATAMENTOS</v>
          </cell>
        </row>
        <row r="411">
          <cell r="A411" t="str">
            <v>001.12.00020</v>
          </cell>
          <cell r="B411" t="str">
            <v>Execução de imunização de madeiramento de cobertura ou forro de madeira com aplicação de pentox claro a uma demão</v>
          </cell>
          <cell r="C411" t="str">
            <v>M2</v>
          </cell>
          <cell r="D411">
            <v>1.6821999999999999</v>
          </cell>
        </row>
        <row r="412">
          <cell r="A412" t="str">
            <v>001.12.00040</v>
          </cell>
          <cell r="B412" t="str">
            <v>Execução de pintura c/neutrol 45 c/ 02 demãos</v>
          </cell>
          <cell r="C412" t="str">
            <v>M2</v>
          </cell>
          <cell r="D412">
            <v>4.4884000000000004</v>
          </cell>
        </row>
        <row r="413">
          <cell r="A413" t="str">
            <v>001.12.00060</v>
          </cell>
          <cell r="B413" t="str">
            <v>Fornecimento e Instalação de Lona Plástica Preta ( Encerado)</v>
          </cell>
          <cell r="C413" t="str">
            <v>M2</v>
          </cell>
          <cell r="D413">
            <v>0.64170000000000005</v>
          </cell>
        </row>
        <row r="414">
          <cell r="A414" t="str">
            <v>001.12.00080</v>
          </cell>
          <cell r="B414" t="str">
            <v>Fornecimento e Instalação de Manta Tipo Bidim, com as seguintes características: permissividade de 120 l/s/m2; permeabilidade normal 4x10(-1) e resistência a tração na ruptura 425 N</v>
          </cell>
          <cell r="C414" t="str">
            <v>M2</v>
          </cell>
          <cell r="D414">
            <v>3.0396000000000001</v>
          </cell>
        </row>
        <row r="415">
          <cell r="A415" t="str">
            <v>001.12.00100</v>
          </cell>
          <cell r="B415" t="str">
            <v>Fornecimento e Instalação de Manta Tipo Bidim, com as seguintes características: permissividade de 100 l/s/m2; permeabilidade normal 4x10(-1) e resistência a tração na ruptura 750 N</v>
          </cell>
          <cell r="C415" t="str">
            <v>M2</v>
          </cell>
          <cell r="D415">
            <v>4.4150999999999998</v>
          </cell>
        </row>
        <row r="416">
          <cell r="A416" t="str">
            <v>001.12.00120</v>
          </cell>
          <cell r="B416" t="str">
            <v>Fornecimento e Aplicação de Nata de Cimento na proporção de 5 kg de cimento por m2</v>
          </cell>
          <cell r="C416" t="str">
            <v>M2</v>
          </cell>
          <cell r="D416">
            <v>1.8331</v>
          </cell>
        </row>
        <row r="417">
          <cell r="A417" t="str">
            <v>001.12.00140</v>
          </cell>
          <cell r="B417" t="str">
            <v>Fornecimento e Aplicação de chapisco de aderência c/argamassa de cimento e areia traço 1:3 e= 5 mm, incl. adesivo de alto desempenho para argamassas e chapisco.</v>
          </cell>
          <cell r="C417" t="str">
            <v>M2</v>
          </cell>
          <cell r="D417">
            <v>4.2816999999999998</v>
          </cell>
        </row>
        <row r="418">
          <cell r="A418" t="str">
            <v>001.12.00160</v>
          </cell>
          <cell r="B418" t="str">
            <v>Execução de regularização de laje com argamassa de cimento e areia 1:4 com cimento, espessura média igual a 3.00 cm, incl aplicação de nata de cimento para preparo de superficie.</v>
          </cell>
          <cell r="C418" t="str">
            <v>M2</v>
          </cell>
          <cell r="D418">
            <v>8.4579000000000004</v>
          </cell>
        </row>
        <row r="419">
          <cell r="A419" t="str">
            <v>001.12.00180</v>
          </cell>
          <cell r="B419" t="str">
            <v>Execução de proteção mecânica com argamassa de cimento e areia 1:3,espessura 2.00 cm</v>
          </cell>
          <cell r="C419" t="str">
            <v>M2</v>
          </cell>
          <cell r="D419">
            <v>6.0793999999999997</v>
          </cell>
        </row>
        <row r="420">
          <cell r="A420" t="str">
            <v>001.12.00200</v>
          </cell>
          <cell r="B420" t="str">
            <v>Execução de impermeabilização c/argamassa de cimento e areia 1:4 a 2.00 cm espessura c/ adição de 140 g/m2 de impermeabilizante, aplicação em parede como revestimento.</v>
          </cell>
          <cell r="C420" t="str">
            <v>M2</v>
          </cell>
          <cell r="D420">
            <v>14.7483</v>
          </cell>
        </row>
        <row r="421">
          <cell r="A421" t="str">
            <v>001.12.00220</v>
          </cell>
          <cell r="B421" t="str">
            <v>Execução de impermeabilização c/argamassa de cimento e areia 1:3 a 2.50 cm espessura c/ adição de 185 g/m2 de impermeabilizante, para impermeabilização de Reservatórios.</v>
          </cell>
          <cell r="C421" t="str">
            <v>M2</v>
          </cell>
          <cell r="D421">
            <v>15.434699999999999</v>
          </cell>
        </row>
        <row r="422">
          <cell r="A422" t="str">
            <v>001.12.00240</v>
          </cell>
          <cell r="B422" t="str">
            <v>Fornecimento e Aplicação de Impermeabilizante Cristalizante Sobre Superfície Perfeitamente Regularizada</v>
          </cell>
          <cell r="C422" t="str">
            <v>M2</v>
          </cell>
          <cell r="D422">
            <v>6.7965</v>
          </cell>
        </row>
        <row r="423">
          <cell r="A423" t="str">
            <v>001.12.00260</v>
          </cell>
          <cell r="B423" t="str">
            <v>Execução de impermeabilização de laje de cobertura com utilização de manta asfáltica poliéster 3.00 mm</v>
          </cell>
          <cell r="C423" t="str">
            <v>M2</v>
          </cell>
          <cell r="D423">
            <v>26.46</v>
          </cell>
        </row>
        <row r="424">
          <cell r="A424" t="str">
            <v>001.12.00280</v>
          </cell>
          <cell r="B424" t="str">
            <v>Execução de impermeabilização de laje de cobertura com utilização de manta asfáltica poliéster 4.00 mm</v>
          </cell>
          <cell r="C424" t="str">
            <v>M2</v>
          </cell>
          <cell r="D424">
            <v>28.497</v>
          </cell>
        </row>
        <row r="425">
          <cell r="A425" t="str">
            <v>001.12.00300</v>
          </cell>
          <cell r="B425" t="str">
            <v>Fornecimento e Aplicação de Isopor e = 5,00 cm, conf. Det. Sinfra n.01</v>
          </cell>
          <cell r="C425" t="str">
            <v>M2</v>
          </cell>
          <cell r="D425">
            <v>7.4351000000000003</v>
          </cell>
        </row>
        <row r="426">
          <cell r="A426" t="str">
            <v>001.13</v>
          </cell>
          <cell r="B426" t="str">
            <v>ALVENARIA</v>
          </cell>
        </row>
        <row r="427">
          <cell r="A427" t="str">
            <v>001.13.00020</v>
          </cell>
          <cell r="B427" t="str">
            <v>Execução de alvenaria de elevação de tijolo maciço assente c/ argamassa de cimento e areia no traço 1:3 de 1/4 vez</v>
          </cell>
          <cell r="C427" t="str">
            <v>M2</v>
          </cell>
          <cell r="D427">
            <v>16.835699999999999</v>
          </cell>
        </row>
        <row r="428">
          <cell r="A428" t="str">
            <v>001.13.00040</v>
          </cell>
          <cell r="B428" t="str">
            <v>Execução de alvenaria de elevação de tijolo maciço assente c/ argamassa de cimento e areia no traço 1:3 de 1/2 vez</v>
          </cell>
          <cell r="C428" t="str">
            <v>M2</v>
          </cell>
          <cell r="D428">
            <v>31.627199999999998</v>
          </cell>
        </row>
        <row r="429">
          <cell r="A429" t="str">
            <v>001.13.00060</v>
          </cell>
          <cell r="B429" t="str">
            <v>Execução de alvenaria de elevação de tijolo maciço assente c/ argamassa de cimento e areia no traço 1:3 de 1 vez</v>
          </cell>
          <cell r="C429" t="str">
            <v>M2</v>
          </cell>
          <cell r="D429">
            <v>55.8735</v>
          </cell>
        </row>
        <row r="430">
          <cell r="A430" t="str">
            <v>001.13.00080</v>
          </cell>
          <cell r="B430" t="str">
            <v>Execução de alvenaria de elevação de tijolo maciço assente c/ argamassa de cal e areia no traço de 1:4 de 1/4 vez</v>
          </cell>
          <cell r="C430" t="str">
            <v>M2</v>
          </cell>
          <cell r="D430">
            <v>15.031000000000001</v>
          </cell>
        </row>
        <row r="431">
          <cell r="A431" t="str">
            <v>001.13.00100</v>
          </cell>
          <cell r="B431" t="str">
            <v>Execução de alvenaria de elevação de tijolo maciço assente c/ argamassa de cal e areia no traço de 1:4 de 1/2 vez</v>
          </cell>
          <cell r="C431" t="str">
            <v>M2</v>
          </cell>
          <cell r="D431">
            <v>27.986699999999999</v>
          </cell>
        </row>
        <row r="432">
          <cell r="A432" t="str">
            <v>001.13.00120</v>
          </cell>
          <cell r="B432" t="str">
            <v>Execução de alvenaria de elevação de tijolo maciço assente c/ argamassa de cal e areia no traço de 1:4 de 1 vez</v>
          </cell>
          <cell r="C432" t="str">
            <v>M2</v>
          </cell>
          <cell r="D432">
            <v>50.438299999999998</v>
          </cell>
        </row>
        <row r="433">
          <cell r="A433" t="str">
            <v>001.13.00140</v>
          </cell>
          <cell r="B433" t="str">
            <v>Execução de alvenaria de tijolo maciço assente c/ argamassa de cimento e areia no traço 1:4 de 1/4 vez</v>
          </cell>
          <cell r="C433" t="str">
            <v>M2</v>
          </cell>
          <cell r="D433">
            <v>17.320699999999999</v>
          </cell>
        </row>
        <row r="434">
          <cell r="A434" t="str">
            <v>001.13.00160</v>
          </cell>
          <cell r="B434" t="str">
            <v>Execução de alvenaria de tijolo maciço assente c/ argamassa de cimento e areia no traço 1:4 de 1/2 vez</v>
          </cell>
          <cell r="C434" t="str">
            <v>M2</v>
          </cell>
          <cell r="D434">
            <v>29.466799999999999</v>
          </cell>
        </row>
        <row r="435">
          <cell r="A435" t="str">
            <v>001.13.00180</v>
          </cell>
          <cell r="B435" t="str">
            <v>Execução de alvenaria de tijolo maciço assente c/ argamassa de cimento e areia no traço 1:4 de 1 vez</v>
          </cell>
          <cell r="C435" t="str">
            <v>M2</v>
          </cell>
          <cell r="D435">
            <v>54.267699999999998</v>
          </cell>
        </row>
        <row r="436">
          <cell r="A436" t="str">
            <v>001.13.00200</v>
          </cell>
          <cell r="B436" t="str">
            <v>Execução de alvenaria de elevação c/ tijolo maciço assente c/ argamassa mista de cimento cal e areia no traço 1:2:8 de de 1/4 vez</v>
          </cell>
          <cell r="C436" t="str">
            <v>M2</v>
          </cell>
          <cell r="D436">
            <v>16.0505</v>
          </cell>
        </row>
        <row r="437">
          <cell r="A437" t="str">
            <v>001.13.00220</v>
          </cell>
          <cell r="B437" t="str">
            <v>Execução de alvenaria de elevação c/ tijolo maciço assente c/ argamassa mista de cimento cal e areia no traço 1:2:8 de de 1/2 vez</v>
          </cell>
          <cell r="C437" t="str">
            <v>M2</v>
          </cell>
          <cell r="D437">
            <v>30.383099999999999</v>
          </cell>
        </row>
        <row r="438">
          <cell r="A438" t="str">
            <v>001.13.00240</v>
          </cell>
          <cell r="B438" t="str">
            <v>Execução de alvenaria de elevação c/ tijolo maciço assente c/ argamassa mista de cimento cal e areia no traço 1:2:8 de de 1 vez</v>
          </cell>
          <cell r="C438" t="str">
            <v>M2</v>
          </cell>
          <cell r="D438">
            <v>54.033099999999997</v>
          </cell>
        </row>
        <row r="439">
          <cell r="A439" t="str">
            <v>001.13.00260</v>
          </cell>
          <cell r="B439" t="str">
            <v>Execução de alvenaria de elevação c/ tijolo cerâmico 9x19x19 assente c/ argamassa mista 1:2:8 de 1/2 vez</v>
          </cell>
          <cell r="C439" t="str">
            <v>M2</v>
          </cell>
          <cell r="D439">
            <v>11.696899999999999</v>
          </cell>
        </row>
        <row r="440">
          <cell r="A440" t="str">
            <v>001.13.00280</v>
          </cell>
          <cell r="B440" t="str">
            <v>Execução de alvenaria de elevação c/ tijolo cerâmico 9x19x19 assente c/ argamassa mista 1:2:8 de 1/2 vez, Incl. Montagem e Desmontagem de Andaimes Metálicos Tubulares</v>
          </cell>
          <cell r="C440" t="str">
            <v>M2</v>
          </cell>
          <cell r="D440">
            <v>12.0486</v>
          </cell>
        </row>
        <row r="441">
          <cell r="A441" t="str">
            <v>001.13.00300</v>
          </cell>
          <cell r="B441" t="str">
            <v>Execução de alvenaria de elevação c/ tijolo cerâmico 9x19x19 assente c/ argamassa mista 1:2:8 de 1 vez</v>
          </cell>
          <cell r="C441" t="str">
            <v>M2</v>
          </cell>
          <cell r="D441">
            <v>23.5395</v>
          </cell>
        </row>
        <row r="442">
          <cell r="A442" t="str">
            <v>001.13.00320</v>
          </cell>
          <cell r="B442" t="str">
            <v>Execução de alvenaria de elevação c/ tijolo cerâmico 9x19x19 assente c/ argamassa mista 1:2:8 de 1 vez, Incl. Montagem e Desmontagem de Andaimes Metálicos Tubulares</v>
          </cell>
          <cell r="C442" t="str">
            <v>M2</v>
          </cell>
          <cell r="D442">
            <v>23.891200000000001</v>
          </cell>
        </row>
        <row r="443">
          <cell r="A443" t="str">
            <v>001.13.00340</v>
          </cell>
          <cell r="B443" t="str">
            <v>Alvenaria de vedação com bloco cerâmico furado dim. 9x19x28, com juntas de 20 mm com argamassa mista de cimento, cal hidratada e areia sem peneirar no traço 1:2:9</v>
          </cell>
          <cell r="C443" t="str">
            <v>M2</v>
          </cell>
          <cell r="D443">
            <v>12.6557</v>
          </cell>
        </row>
        <row r="444">
          <cell r="A444" t="str">
            <v>001.13.00360</v>
          </cell>
          <cell r="B444" t="str">
            <v>Alvenaria de vedação com bloco cerâmico furado dim. 9x19x28, com juntas de 20 mm com argamassa mista de cimento, cal hidratada e areia sem peneirar no traço 1:2:9, Incl. Montagem e Desmontagem de Andaimes Metálicos Tubulares</v>
          </cell>
          <cell r="C444" t="str">
            <v>M2</v>
          </cell>
          <cell r="D444">
            <v>13.007400000000001</v>
          </cell>
        </row>
        <row r="445">
          <cell r="A445" t="str">
            <v>001.13.00380</v>
          </cell>
          <cell r="B445" t="str">
            <v>Alvenaria de vedação com bloco cerâmico furado dim.12x19x28, com juntas de 20 mm com argamassa mista de cimento, cal hidratada e areia sem peneirar no traço 1:2:9</v>
          </cell>
          <cell r="C445" t="str">
            <v>M2</v>
          </cell>
          <cell r="D445">
            <v>15.801500000000001</v>
          </cell>
        </row>
        <row r="446">
          <cell r="A446" t="str">
            <v>001.13.00400</v>
          </cell>
          <cell r="B446" t="str">
            <v>Alvenaria de vedação com bloco cerâmico furado dim.12x19x28, com juntas de 20 mm com argamassa mista de cimento, cal hidratada e areia sem peneirar no traço 1:2:9, Incl. Montagem e Desmontagem de Andaimes Metálicos Tubulares</v>
          </cell>
          <cell r="C446" t="str">
            <v>M2</v>
          </cell>
          <cell r="D446">
            <v>16.153199999999998</v>
          </cell>
        </row>
        <row r="447">
          <cell r="A447" t="str">
            <v>001.13.00420</v>
          </cell>
          <cell r="B447" t="str">
            <v>Alvenaria de vedação com bloco cerâmico furado dim.14x19x28, com juntas de 20 mm com argamassa mista de cimento, cal hidratada e areia sem peneirar no traço 1:2:9</v>
          </cell>
          <cell r="C447" t="str">
            <v>M2</v>
          </cell>
          <cell r="D447">
            <v>20.558199999999999</v>
          </cell>
        </row>
        <row r="448">
          <cell r="A448" t="str">
            <v>001.13.00440</v>
          </cell>
          <cell r="B448" t="str">
            <v>Alvenaria de vedação com bloco cerâmico furado dim.14x19x28, com juntas de 20 mm com argamassa mista de cimento, cal hidratada e areia sem peneirar no traço 1:2:9, Incl. Montagem e Desmontagem de Andaimes Metálicos Tubulares</v>
          </cell>
          <cell r="C448" t="str">
            <v>M2</v>
          </cell>
          <cell r="D448">
            <v>20.9099</v>
          </cell>
        </row>
        <row r="449">
          <cell r="A449" t="str">
            <v>001.13.00460</v>
          </cell>
          <cell r="B449" t="str">
            <v>Alvenaria de Vedação Com Bloco de Concreto, Juntas de 10 mm Com Argamassa Mista de Cimento, Cal Hidratada e Areia Sem Peneirar no traço 1:0,50:8 dim. 11,50x19x39 cm</v>
          </cell>
          <cell r="C449" t="str">
            <v>M2</v>
          </cell>
          <cell r="D449">
            <v>15.8893</v>
          </cell>
        </row>
        <row r="450">
          <cell r="A450" t="str">
            <v>001.13.00480</v>
          </cell>
          <cell r="B450" t="str">
            <v>Alvenaria de Vedação Com Bloco de Concreto, Juntas de 10 mm Com Argamassa Mista de Cimento, Cal Hidratada e Areia Sem Peneirar no traço 1:0,50:8 dim. 11,50x19x39 cm, Incl. Montagem e Desmontagem de Andaimes Metálicos Tubulares</v>
          </cell>
          <cell r="C450" t="str">
            <v>M2</v>
          </cell>
          <cell r="D450">
            <v>16.241</v>
          </cell>
        </row>
        <row r="451">
          <cell r="A451" t="str">
            <v>001.13.00500</v>
          </cell>
          <cell r="B451" t="str">
            <v>Alvenaria de Vedação Com Bloco de Concreto, Juntas de 10 mm Com Argamassa Mista de Cimento, Cal Hidratada e Areia Sem Peneirar no traço 1:0,50:8 dim. 14x19x39 cm</v>
          </cell>
          <cell r="C451" t="str">
            <v>M2</v>
          </cell>
          <cell r="D451">
            <v>20.972899999999999</v>
          </cell>
        </row>
        <row r="452">
          <cell r="A452" t="str">
            <v>001.13.00520</v>
          </cell>
          <cell r="B452" t="str">
            <v>Alvenaria de Vedação Com Bloco de Concreto, Juntas de 10 mm Com Argamassa Mista de Cimento, Cal Hidratada e Areia Sem Peneirar no traço 1:0,50:8 dim. 14x19x39 cm, Incl. Montagem e Desmontagem de Andaimes Metálicos Tubulares</v>
          </cell>
          <cell r="C452" t="str">
            <v>M2</v>
          </cell>
          <cell r="D452">
            <v>21.3246</v>
          </cell>
        </row>
        <row r="453">
          <cell r="A453" t="str">
            <v>001.13.00540</v>
          </cell>
          <cell r="B453" t="str">
            <v>Alvenaria de Vedação Com Bloco de Concreto, Juntas de 10 mm Com Argamassa Mista de Cimento, Cal Hidratada e Areia Sem Peneirar no traço 1:0,50:8 dim. 19x19x39 cm</v>
          </cell>
          <cell r="C453" t="str">
            <v>M2</v>
          </cell>
          <cell r="D453">
            <v>25.536000000000001</v>
          </cell>
        </row>
        <row r="454">
          <cell r="A454" t="str">
            <v>001.13.00560</v>
          </cell>
          <cell r="B454" t="str">
            <v>Alvenaria de Vedação Com Bloco de Concreto, Juntas de 10 mm Com Argamassa Mista de Cimento, Cal Hidratada e Areia Sem Peneirar no traço 1:0,50:8 dim. 19x19x39 cm, Incl. Montagem e Desmontagem de Andaimes Metálicos Tubulares</v>
          </cell>
          <cell r="C454" t="str">
            <v>M2</v>
          </cell>
          <cell r="D454">
            <v>25.887699999999999</v>
          </cell>
        </row>
        <row r="455">
          <cell r="A455" t="str">
            <v>001.13.00580</v>
          </cell>
          <cell r="B455" t="str">
            <v>Alvenaria Estrutural Com Bloco de Concreto, Juntas de 10 mm Com Argamassa Mista de Cimento, Cal Hidratada e Areia Sem Peneirar no traço 1:0,25:6 dim. 14x19x39 cm</v>
          </cell>
          <cell r="C455" t="str">
            <v>M2</v>
          </cell>
          <cell r="D455">
            <v>22.700099999999999</v>
          </cell>
        </row>
        <row r="456">
          <cell r="A456" t="str">
            <v>001.13.00600</v>
          </cell>
          <cell r="B456" t="str">
            <v>Alvenaria Estrutural Com Bloco de Concreto, Juntas de 10 mm Com Argamassa Mista de Cimento, Cal Hidratada e Areia Sem Peneirar no traço 1:0,25:6 dim. 14x19x39 cm, Incl. Montagem e Desmontagem de Andaimes Metálicos Tubulares</v>
          </cell>
          <cell r="C456" t="str">
            <v>M2</v>
          </cell>
          <cell r="D456">
            <v>23.0518</v>
          </cell>
        </row>
        <row r="457">
          <cell r="A457" t="str">
            <v>001.13.00620</v>
          </cell>
          <cell r="B457" t="str">
            <v>Alvenaria Estrutural Com Bloco de Concreto, Juntas de 10 mm Com Argamassa Mista de Cimento, Cal Hidratada e Areia Sem Peneirar no traço 1:0,25:6 dim. 19x19x39 cm</v>
          </cell>
          <cell r="C457" t="str">
            <v>M2</v>
          </cell>
          <cell r="D457">
            <v>29.473500000000001</v>
          </cell>
        </row>
        <row r="458">
          <cell r="A458" t="str">
            <v>001.13.00640</v>
          </cell>
          <cell r="B458" t="str">
            <v>Alvenaria Estrutural Com Bloco de Concreto, Juntas de 10 mm Com Argamassa Mista de Cimento, Cal Hidratada e Areia Sem Peneirar no traço 1:0,25:6 dim. 19x19x39 cm, Incl. Montagem e Desmontagem de Andaimes Metálicos Tubulares</v>
          </cell>
          <cell r="C458" t="str">
            <v>M2</v>
          </cell>
          <cell r="D458">
            <v>29.825199999999999</v>
          </cell>
        </row>
        <row r="459">
          <cell r="A459" t="str">
            <v>001.13.00660</v>
          </cell>
          <cell r="B459" t="str">
            <v>Execução de alvenaria aparente de tijolo cerâmico c/ 18 ou 21 furos (dim. 6.00x10.00x21.00 cm) assente c/ argamassa de cimento e areia no traço 1:2:8 de 1/2 vez</v>
          </cell>
          <cell r="C459" t="str">
            <v>M2</v>
          </cell>
          <cell r="D459">
            <v>37.975200000000001</v>
          </cell>
        </row>
        <row r="460">
          <cell r="A460" t="str">
            <v>001.13.00680</v>
          </cell>
          <cell r="B460" t="str">
            <v>Execução de alvenaria aparente de tijolo cerâmico c/ 18 ou 21 furos (dim. 6.00x10.00x21.00 cm) assente c/ argamassa de cimento e areia no traço 1:2:8 de 1 vez</v>
          </cell>
          <cell r="C460" t="str">
            <v>M2</v>
          </cell>
          <cell r="D460">
            <v>81.171499999999995</v>
          </cell>
        </row>
        <row r="461">
          <cell r="A461" t="str">
            <v>001.13.00700</v>
          </cell>
          <cell r="B461" t="str">
            <v>Execução de elemento vazado de cerâmica assente c/ argamassa de cimento e areia peneirada no traço 1:3</v>
          </cell>
          <cell r="C461" t="str">
            <v>M2</v>
          </cell>
          <cell r="D461">
            <v>27.141300000000001</v>
          </cell>
        </row>
        <row r="462">
          <cell r="A462" t="str">
            <v>001.13.00720</v>
          </cell>
          <cell r="B462" t="str">
            <v>Verga, contra-verga ou pilar de concreto armado, incluindo concreto, forma e ferragem com concreto 13,5 mpa (300kg. cim/m3)</v>
          </cell>
          <cell r="C462" t="str">
            <v>M3</v>
          </cell>
          <cell r="D462">
            <v>536.03639999999996</v>
          </cell>
        </row>
        <row r="463">
          <cell r="A463" t="str">
            <v>001.14</v>
          </cell>
          <cell r="B463" t="str">
            <v>COBERTURA</v>
          </cell>
        </row>
        <row r="464">
          <cell r="A464" t="str">
            <v>001.14.00020</v>
          </cell>
          <cell r="B464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464" t="str">
            <v>KG</v>
          </cell>
          <cell r="D464">
            <v>5.625</v>
          </cell>
        </row>
        <row r="465">
          <cell r="A465" t="str">
            <v>001.14.00040</v>
          </cell>
          <cell r="B465" t="str">
            <v>Estrutura de madeira para telha de cerâmica ou de concreto, pontaletada sobre laje ou parede</v>
          </cell>
          <cell r="C465" t="str">
            <v>M2</v>
          </cell>
          <cell r="D465">
            <v>25.344999999999999</v>
          </cell>
        </row>
        <row r="466">
          <cell r="A466" t="str">
            <v>001.14.00060</v>
          </cell>
          <cell r="B466" t="str">
            <v>Estrutura de madeira para telha de fibrocimento, alumínio ou aço zincado pontaletada sobre laje ou parede</v>
          </cell>
          <cell r="C466" t="str">
            <v>M2</v>
          </cell>
          <cell r="D466">
            <v>7.6840000000000002</v>
          </cell>
        </row>
        <row r="467">
          <cell r="A467" t="str">
            <v>001.14.00080</v>
          </cell>
          <cell r="B467" t="str">
            <v>Estrutura de madeira para telhado, c/ distância entre tesouras 4.00 m, 02 águas, p/ cobertura c/ chapa ondulada de c.a. ou alumínio, com 10 m de vão</v>
          </cell>
          <cell r="C467" t="str">
            <v>M2</v>
          </cell>
          <cell r="D467">
            <v>20.405999999999999</v>
          </cell>
        </row>
        <row r="468">
          <cell r="A468" t="str">
            <v>001.14.00100</v>
          </cell>
          <cell r="B468" t="str">
            <v>Estrutura de madeira para telhado, c/ distância entre tesouras 4.00 m, 02 águas, p/ cobertura c/ chapa ondulada de c.a. ou alumínio, com 15 m de vão</v>
          </cell>
          <cell r="C468" t="str">
            <v>M2</v>
          </cell>
          <cell r="D468">
            <v>24.371099999999998</v>
          </cell>
        </row>
        <row r="469">
          <cell r="A469" t="str">
            <v>001.14.00120</v>
          </cell>
          <cell r="B469" t="str">
            <v>Estrutura de madeira para telhado, c/ distância entre tesouras 4.00 m, 02 águas, p/ cobertura c/ chapa ondulada de c.a. ou alumínio, com 20 m de vão</v>
          </cell>
          <cell r="C469" t="str">
            <v>M2</v>
          </cell>
          <cell r="D469">
            <v>30.5718</v>
          </cell>
        </row>
        <row r="470">
          <cell r="A470" t="str">
            <v>001.14.00140</v>
          </cell>
          <cell r="B470" t="str">
            <v>Estrutura de madeira para telhado, c/ distância entre tesouras 4.00 m, 04 águas p/ cobertura c/ chapas onduladas de c.a ou alumínio, com 10 m de vao</v>
          </cell>
          <cell r="C470" t="str">
            <v>M2</v>
          </cell>
          <cell r="D470">
            <v>23.230899999999998</v>
          </cell>
        </row>
        <row r="471">
          <cell r="A471" t="str">
            <v>001.14.00160</v>
          </cell>
          <cell r="B471" t="str">
            <v>Execução de estrutura de madeira para telhado, c/ distância entre tesouras 4.00 m, 04 águas p/ cobertura c/ chapas onduladas de c.a ou alumínio, com 15 m de vao</v>
          </cell>
          <cell r="C471" t="str">
            <v>M2</v>
          </cell>
          <cell r="D471">
            <v>26.932500000000001</v>
          </cell>
        </row>
        <row r="472">
          <cell r="A472" t="str">
            <v>001.14.00180</v>
          </cell>
          <cell r="B472" t="str">
            <v>Execução de estrutura de madeira para telhado, c/ distância entre tesouras 4.00 m, 04 águas p/ cobertura c/ chapas onduladas de c.a ou alumínio, com 20 m de vao</v>
          </cell>
          <cell r="C472" t="str">
            <v>M2</v>
          </cell>
          <cell r="D472">
            <v>35.306199999999997</v>
          </cell>
        </row>
        <row r="473">
          <cell r="A473" t="str">
            <v>001.14.00200</v>
          </cell>
          <cell r="B473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473" t="str">
            <v>M2</v>
          </cell>
          <cell r="D473">
            <v>27.779800000000002</v>
          </cell>
        </row>
        <row r="474">
          <cell r="A474" t="str">
            <v>001.14.00220</v>
          </cell>
          <cell r="B474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474" t="str">
            <v>M2</v>
          </cell>
          <cell r="D474">
            <v>31.594899999999999</v>
          </cell>
        </row>
        <row r="475">
          <cell r="A475" t="str">
            <v>001.14.00240</v>
          </cell>
          <cell r="B475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475" t="str">
            <v>M2</v>
          </cell>
          <cell r="D475">
            <v>35.892000000000003</v>
          </cell>
        </row>
        <row r="476">
          <cell r="A476" t="str">
            <v>001.14.00260</v>
          </cell>
          <cell r="B476" t="str">
            <v>Estrutura de madeira para  telhas canalete 90 ou 43</v>
          </cell>
          <cell r="C476" t="str">
            <v>M2</v>
          </cell>
          <cell r="D476">
            <v>7.6298000000000004</v>
          </cell>
        </row>
        <row r="477">
          <cell r="A477" t="str">
            <v>001.14.00280</v>
          </cell>
          <cell r="B477" t="str">
            <v>Execução de estrutura de madeira para casa popular em telha ceramica</v>
          </cell>
          <cell r="C477" t="str">
            <v>M2</v>
          </cell>
          <cell r="D477">
            <v>15.4032</v>
          </cell>
        </row>
        <row r="478">
          <cell r="A478" t="str">
            <v>001.14.00300</v>
          </cell>
          <cell r="B478" t="str">
            <v>Execução de Cobertura com telha cerâmica tipo """"""""plan"""""""", inclinação 35%</v>
          </cell>
          <cell r="C478" t="str">
            <v>M2</v>
          </cell>
          <cell r="D478">
            <v>21.0335</v>
          </cell>
        </row>
        <row r="479">
          <cell r="A479" t="str">
            <v>001.14.00320</v>
          </cell>
          <cell r="B479" t="str">
            <v>Execução de Cobertura com telha ceramica tipo portuguesa, inclinação 35%</v>
          </cell>
          <cell r="C479" t="str">
            <v>M2</v>
          </cell>
          <cell r="D479">
            <v>17.005600000000001</v>
          </cell>
        </row>
        <row r="480">
          <cell r="A480" t="str">
            <v>001.14.00340</v>
          </cell>
          <cell r="B480" t="str">
            <v>Execução de Cobertura com telha cerâmica tipo colonial, inclinação 35%</v>
          </cell>
          <cell r="C480" t="str">
            <v>M2</v>
          </cell>
          <cell r="D480">
            <v>26.1114</v>
          </cell>
        </row>
        <row r="481">
          <cell r="A481" t="str">
            <v>001.14.00360</v>
          </cell>
          <cell r="B481" t="str">
            <v>Execução de Cobertura com telha cerâmica tipo romana inclinação 35%</v>
          </cell>
          <cell r="C481" t="str">
            <v>M2</v>
          </cell>
          <cell r="D481">
            <v>16.585599999999999</v>
          </cell>
        </row>
        <row r="482">
          <cell r="A482" t="str">
            <v>001.14.00380</v>
          </cell>
          <cell r="B482" t="str">
            <v>Execução de Cobertura com telha cerâmica tipo tipo francesa, inclinação 35%</v>
          </cell>
          <cell r="C482" t="str">
            <v>M2</v>
          </cell>
          <cell r="D482">
            <v>16.9496</v>
          </cell>
        </row>
        <row r="483">
          <cell r="A483" t="str">
            <v>001.14.00400</v>
          </cell>
          <cell r="B483" t="str">
            <v>Fornecimento de Instalação de Cobertura com chapas onduladas de cimento amianto altura 24 mm, largura útil 450 mm, largura nominal  500 mm, de 4 mm de espessura, inclinação 27%</v>
          </cell>
          <cell r="C483" t="str">
            <v>M2</v>
          </cell>
          <cell r="D483">
            <v>5.5449999999999999</v>
          </cell>
        </row>
        <row r="484">
          <cell r="A484" t="str">
            <v>001.14.00420</v>
          </cell>
          <cell r="B484" t="str">
            <v>Fornecimento e Instalação de Cobertura com chapas onduladas de cimento amianto, altura 125 mm, largura útil 1.020 mm e largura nominal 1.064 mm, de 5 mm de espessura, inclinação 27%</v>
          </cell>
          <cell r="C484" t="str">
            <v>M2</v>
          </cell>
          <cell r="D484">
            <v>15.4031</v>
          </cell>
        </row>
        <row r="485">
          <cell r="A485" t="str">
            <v>001.14.00440</v>
          </cell>
          <cell r="B485" t="str">
            <v>Fornecimento e Instalação de Cobertura com chapas onduladas de cimento amianto, altura 125 mm, largura útil 1.020 mm e largura nominal 1.064 mm, de 6 mm de espessura, inclinação 27%</v>
          </cell>
          <cell r="C485" t="str">
            <v>M2</v>
          </cell>
          <cell r="D485">
            <v>18.062000000000001</v>
          </cell>
        </row>
        <row r="486">
          <cell r="A486" t="str">
            <v>001.14.00460</v>
          </cell>
          <cell r="B486" t="str">
            <v>Fornecimento e Instalação de Cobertura de cimento amianto, perfil trapezoidal,altura 181 mm, largura útil 490 mm, largura nominal 521 mm, de 8 mm de espessura, inclinação 3%</v>
          </cell>
          <cell r="C486" t="str">
            <v>M2</v>
          </cell>
          <cell r="D486">
            <v>22.801200000000001</v>
          </cell>
        </row>
        <row r="487">
          <cell r="A487" t="str">
            <v>001.14.00480</v>
          </cell>
          <cell r="B487" t="str">
            <v>Fornecimento e Instalação de Cobertura com telhas onduladas de poliester c/reforço de fibra de vidro</v>
          </cell>
          <cell r="C487" t="str">
            <v>M2</v>
          </cell>
          <cell r="D487">
            <v>29.2895</v>
          </cell>
        </row>
        <row r="488">
          <cell r="A488" t="str">
            <v>001.14.00500</v>
          </cell>
          <cell r="B488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488" t="str">
            <v>M2</v>
          </cell>
          <cell r="D488">
            <v>27.779499999999999</v>
          </cell>
        </row>
        <row r="489">
          <cell r="A489" t="str">
            <v>001.14.00520</v>
          </cell>
          <cell r="B489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489" t="str">
            <v>M2</v>
          </cell>
          <cell r="D489">
            <v>32.747500000000002</v>
          </cell>
        </row>
        <row r="490">
          <cell r="A490" t="str">
            <v>001.14.00540</v>
          </cell>
          <cell r="B490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490" t="str">
            <v>M2</v>
          </cell>
          <cell r="D490">
            <v>38.929900000000004</v>
          </cell>
        </row>
        <row r="491">
          <cell r="A491" t="str">
            <v>001.14.00560</v>
          </cell>
          <cell r="B491" t="str">
            <v>Execução de Cumeeira para telha de barro tipo francesa</v>
          </cell>
          <cell r="C491" t="str">
            <v>ML</v>
          </cell>
          <cell r="D491">
            <v>9.5967000000000002</v>
          </cell>
        </row>
        <row r="492">
          <cell r="A492" t="str">
            <v>001.14.00580</v>
          </cell>
          <cell r="B492" t="str">
            <v>Execução de Cumeeira para telha de barro tipo paulista ou colonial</v>
          </cell>
          <cell r="C492" t="str">
            <v>ML</v>
          </cell>
          <cell r="D492">
            <v>9.5967000000000002</v>
          </cell>
        </row>
        <row r="493">
          <cell r="A493" t="str">
            <v>001.14.00600</v>
          </cell>
          <cell r="B493" t="str">
            <v>Execução de Cumeeira para telha tipo romana</v>
          </cell>
          <cell r="C493" t="str">
            <v>ML</v>
          </cell>
          <cell r="D493">
            <v>8.9967000000000006</v>
          </cell>
        </row>
        <row r="494">
          <cell r="A494" t="str">
            <v>001.14.00620</v>
          </cell>
          <cell r="B494" t="str">
            <v>Fornecimento e Instalação de Cumeeira de cimento amianto normal p/telhas onduladas</v>
          </cell>
          <cell r="C494" t="str">
            <v>ML</v>
          </cell>
          <cell r="D494">
            <v>27.043500000000002</v>
          </cell>
        </row>
        <row r="495">
          <cell r="A495" t="str">
            <v>001.14.00640</v>
          </cell>
          <cell r="B495" t="str">
            <v>Fornecimento e Instalação de Cumeeira de cimento amianto universal p/telhas onduladas</v>
          </cell>
          <cell r="C495" t="str">
            <v>ML</v>
          </cell>
          <cell r="D495">
            <v>31.234500000000001</v>
          </cell>
        </row>
        <row r="496">
          <cell r="A496" t="str">
            <v>001.14.00660</v>
          </cell>
          <cell r="B496" t="str">
            <v>Fornecimento e Instalação de Cumeeira de cimento amianto para canalete 90</v>
          </cell>
          <cell r="C496" t="str">
            <v>ML</v>
          </cell>
          <cell r="D496">
            <v>30.856000000000002</v>
          </cell>
        </row>
        <row r="497">
          <cell r="A497" t="str">
            <v>001.14.00680</v>
          </cell>
          <cell r="B497" t="str">
            <v>Fornecimento e Instalação de Cumeeira de cimento amianto p/canalete 49</v>
          </cell>
          <cell r="C497" t="str">
            <v>ML</v>
          </cell>
          <cell r="D497">
            <v>30.856000000000002</v>
          </cell>
        </row>
        <row r="498">
          <cell r="A498" t="str">
            <v>001.14.00700</v>
          </cell>
          <cell r="B498" t="str">
            <v>Fornecimento e Instalação de Cumeeira de cimento amianto p/ telha vogatex</v>
          </cell>
          <cell r="C498" t="str">
            <v>ML</v>
          </cell>
          <cell r="D498">
            <v>7.2601000000000004</v>
          </cell>
        </row>
        <row r="499">
          <cell r="A499" t="str">
            <v>001.14.00720</v>
          </cell>
          <cell r="B499" t="str">
            <v>Fornecimento e Instalação de Cumeeira Metálica Zincada  0.43 mm  (Trapézio Alto ou Baixo)</v>
          </cell>
          <cell r="C499" t="str">
            <v>ML</v>
          </cell>
          <cell r="D499">
            <v>17.327100000000002</v>
          </cell>
        </row>
        <row r="500">
          <cell r="A500" t="str">
            <v>001.14.00740</v>
          </cell>
          <cell r="B500" t="str">
            <v>Fornecimento e Instalação de Cumeeira Metálica Zincada  0.43 mm (Trapézio Alto ou Baixo) Com Pintura Eletrostática</v>
          </cell>
          <cell r="C500" t="str">
            <v>ML</v>
          </cell>
          <cell r="D500">
            <v>20.716799999999999</v>
          </cell>
        </row>
        <row r="501">
          <cell r="A501" t="str">
            <v>001.14.00760</v>
          </cell>
          <cell r="B501" t="str">
            <v>Fornecimento e Instalação de Tampão de cimento aminato para canalete 90 (723x215) mm</v>
          </cell>
          <cell r="C501" t="str">
            <v>UN</v>
          </cell>
          <cell r="D501">
            <v>20.065999999999999</v>
          </cell>
        </row>
        <row r="502">
          <cell r="A502" t="str">
            <v>001.14.00780</v>
          </cell>
          <cell r="B502" t="str">
            <v>Fornecimento e Instalação de Tampão de cimento amianto para cobertura c/canalete 49</v>
          </cell>
          <cell r="C502" t="str">
            <v>M2</v>
          </cell>
          <cell r="D502">
            <v>35.763800000000003</v>
          </cell>
        </row>
        <row r="503">
          <cell r="A503" t="str">
            <v>001.14.00800</v>
          </cell>
          <cell r="B503" t="str">
            <v>Fornecimento e Instalação de Tampão de cimento amianto para cobertura c/canalete 90</v>
          </cell>
          <cell r="C503" t="str">
            <v>M2</v>
          </cell>
          <cell r="D503">
            <v>51.273800000000001</v>
          </cell>
        </row>
        <row r="504">
          <cell r="A504" t="str">
            <v>001.14.00820</v>
          </cell>
          <cell r="B504" t="str">
            <v>Fornecimento e Instalação de calha ou rufo na chapa n.26 com desenvolvimento de 25.00 cm</v>
          </cell>
          <cell r="C504" t="str">
            <v>ML</v>
          </cell>
          <cell r="D504">
            <v>12.5</v>
          </cell>
        </row>
        <row r="505">
          <cell r="A505" t="str">
            <v>001.14.00840</v>
          </cell>
          <cell r="B505" t="str">
            <v>Fornecimento e Instalação de calha ou rufo na chapa n.26 com desenvolvimento de 40.00 cm</v>
          </cell>
          <cell r="C505" t="str">
            <v>ML</v>
          </cell>
          <cell r="D505">
            <v>20</v>
          </cell>
        </row>
        <row r="506">
          <cell r="A506" t="str">
            <v>001.14.00860</v>
          </cell>
          <cell r="B506" t="str">
            <v>Fornecimento e Instalação de calha ou rufo na chapa n.24 com desenvolvimento de 25.00 cm</v>
          </cell>
          <cell r="C506" t="str">
            <v>ML</v>
          </cell>
          <cell r="D506">
            <v>13.75</v>
          </cell>
        </row>
        <row r="507">
          <cell r="A507" t="str">
            <v>001.14.00880</v>
          </cell>
          <cell r="B507" t="str">
            <v>Fornecimento e Instalação de calha ou rufo na chapa n.24 com desenvolvimento de 30.00 cm</v>
          </cell>
          <cell r="C507" t="str">
            <v>ML</v>
          </cell>
          <cell r="D507">
            <v>16.5</v>
          </cell>
        </row>
        <row r="508">
          <cell r="A508" t="str">
            <v>001.14.00900</v>
          </cell>
          <cell r="B508" t="str">
            <v>Fornecimento e Instalação de calha ou rufo na chapa n.24 com desenvolvimento de 50.00 cm</v>
          </cell>
          <cell r="C508" t="str">
            <v>ML</v>
          </cell>
          <cell r="D508">
            <v>27.5</v>
          </cell>
        </row>
        <row r="509">
          <cell r="A509" t="str">
            <v>001.14.00920</v>
          </cell>
          <cell r="B509" t="str">
            <v>Fornecimento e Instalação de calha ou rufo na chapa n.24 com desenvolvimento de 120.00 cm</v>
          </cell>
          <cell r="C509" t="str">
            <v>ML</v>
          </cell>
          <cell r="D509">
            <v>66</v>
          </cell>
        </row>
        <row r="510">
          <cell r="A510" t="str">
            <v>001.14.00940</v>
          </cell>
          <cell r="B510" t="str">
            <v>Fornecimento e Instalação de condutor na chapa n.26</v>
          </cell>
          <cell r="C510" t="str">
            <v>ML</v>
          </cell>
          <cell r="D510">
            <v>20</v>
          </cell>
        </row>
        <row r="511">
          <cell r="A511" t="str">
            <v>001.14.00960</v>
          </cell>
          <cell r="B511" t="str">
            <v>Fornecimento e Instalação de condutor na chapa n.24</v>
          </cell>
          <cell r="C511" t="str">
            <v>ML</v>
          </cell>
          <cell r="D511">
            <v>22</v>
          </cell>
        </row>
        <row r="512">
          <cell r="A512" t="str">
            <v>001.14.00980</v>
          </cell>
          <cell r="B512" t="str">
            <v>Fornecimento e Instalação de Tubo de pvc para águas pluviais inclusive braçadeira para fixação 100 mm</v>
          </cell>
          <cell r="C512" t="str">
            <v>ML</v>
          </cell>
          <cell r="D512">
            <v>13.4808</v>
          </cell>
        </row>
        <row r="513">
          <cell r="A513" t="str">
            <v>001.14.01000</v>
          </cell>
          <cell r="B513" t="str">
            <v>Fornecimento e Instalação de Curva de pvc 90º diâm.100 mm</v>
          </cell>
          <cell r="C513" t="str">
            <v>UN</v>
          </cell>
          <cell r="D513">
            <v>15.483499999999999</v>
          </cell>
        </row>
        <row r="514">
          <cell r="A514" t="str">
            <v>001.14.01020</v>
          </cell>
          <cell r="B514" t="str">
            <v>Fornecimento e Instalação de Ralo seco vertical em ferro fundido diâm.100 mm</v>
          </cell>
          <cell r="C514" t="str">
            <v>UN</v>
          </cell>
          <cell r="D514">
            <v>12.547700000000001</v>
          </cell>
        </row>
        <row r="515">
          <cell r="A515" t="str">
            <v>001.14.01040</v>
          </cell>
          <cell r="B515" t="str">
            <v>Fornecimento e instalação de Acabamento de beiral com tabua trabalhada, tratada e envernizada 1"""""""""""""""" x 10""""""""""""""""</v>
          </cell>
          <cell r="C515" t="str">
            <v>ML</v>
          </cell>
          <cell r="D515">
            <v>115.5215</v>
          </cell>
        </row>
        <row r="516">
          <cell r="A516" t="str">
            <v>001.14.01060</v>
          </cell>
          <cell r="B516" t="str">
            <v>Execução de Reparo de cobertura -  emboçamento da última fiada de telhas cerâmicas, empregando argamassa mista de cimento, cal e areia no traço 1:2:8</v>
          </cell>
          <cell r="C516" t="str">
            <v>ML</v>
          </cell>
          <cell r="D516">
            <v>3.5062000000000002</v>
          </cell>
        </row>
        <row r="517">
          <cell r="A517" t="str">
            <v>001.14.01080</v>
          </cell>
          <cell r="B517" t="str">
            <v>Execução de Reparo de cobertura -  revisão de cobertura de telhas cerâmicas com tomada de  goteiras</v>
          </cell>
          <cell r="C517" t="str">
            <v>M2</v>
          </cell>
          <cell r="D517">
            <v>0.46410000000000001</v>
          </cell>
        </row>
        <row r="518">
          <cell r="A518" t="str">
            <v>001.14.01100</v>
          </cell>
          <cell r="B518" t="str">
            <v>Execução de Reparo de cobertura - substituição de ripa de peróba</v>
          </cell>
          <cell r="C518" t="str">
            <v>M2</v>
          </cell>
          <cell r="D518">
            <v>2.6173999999999999</v>
          </cell>
        </row>
        <row r="519">
          <cell r="A519" t="str">
            <v>001.14.01120</v>
          </cell>
          <cell r="B519" t="str">
            <v>Execução de Reparo de cobertura - substituição de caibros de peróba</v>
          </cell>
          <cell r="C519" t="str">
            <v>ML</v>
          </cell>
          <cell r="D519">
            <v>3.3081</v>
          </cell>
        </row>
        <row r="520">
          <cell r="A520" t="str">
            <v>001.14.01140</v>
          </cell>
          <cell r="B520" t="str">
            <v>Execução de Reparo de cobertura - substituição de vigas de peróba 6x12 cm</v>
          </cell>
          <cell r="C520" t="str">
            <v>ML</v>
          </cell>
          <cell r="D520">
            <v>9.8511000000000006</v>
          </cell>
        </row>
        <row r="521">
          <cell r="A521" t="str">
            <v>001.14.01160</v>
          </cell>
          <cell r="B521" t="str">
            <v>Execução de Reparo de cobertura - substituição de vigas de peróba 6x16 cm</v>
          </cell>
          <cell r="C521" t="str">
            <v>ML</v>
          </cell>
          <cell r="D521">
            <v>10.3553</v>
          </cell>
        </row>
        <row r="522">
          <cell r="A522" t="str">
            <v>001.14.01180</v>
          </cell>
          <cell r="B522" t="str">
            <v>Execução de Reparo de cobertura - substituição de telha cerâmica tipo francesa</v>
          </cell>
          <cell r="C522" t="str">
            <v>UN</v>
          </cell>
          <cell r="D522">
            <v>0.97119999999999995</v>
          </cell>
        </row>
        <row r="523">
          <cell r="A523" t="str">
            <v>001.14.01200</v>
          </cell>
          <cell r="B523" t="str">
            <v>Execução de Reparo de cobertura - substituição de telha cerâmica tipo colonial</v>
          </cell>
          <cell r="C523" t="str">
            <v>UN</v>
          </cell>
          <cell r="D523">
            <v>0.9012</v>
          </cell>
        </row>
        <row r="524">
          <cell r="A524" t="str">
            <v>001.14.01220</v>
          </cell>
          <cell r="B524" t="str">
            <v>Execução de Reparo de cobertura - substituição de telha cerâmica tipo plan</v>
          </cell>
          <cell r="C524" t="str">
            <v>UN</v>
          </cell>
          <cell r="D524">
            <v>0.7712</v>
          </cell>
        </row>
        <row r="525">
          <cell r="A525" t="str">
            <v>001.15</v>
          </cell>
          <cell r="B525" t="str">
            <v>ESQUADRIAS</v>
          </cell>
        </row>
        <row r="526">
          <cell r="A526" t="str">
            <v>001.15.00020</v>
          </cell>
          <cell r="B526" t="str">
            <v>Fornecimento e Instalação de Porta metálica de abrir em chapa dobrada n 18</v>
          </cell>
          <cell r="C526" t="str">
            <v>M2</v>
          </cell>
          <cell r="D526">
            <v>248.4102</v>
          </cell>
        </row>
        <row r="527">
          <cell r="A527" t="str">
            <v>001.15.00040</v>
          </cell>
          <cell r="B527" t="str">
            <v>Fornecimento e Instalação de Porta metálica de abrir em metalón</v>
          </cell>
          <cell r="C527" t="str">
            <v>M2</v>
          </cell>
          <cell r="D527">
            <v>148.56020000000001</v>
          </cell>
        </row>
        <row r="528">
          <cell r="A528" t="str">
            <v>001.15.00060</v>
          </cell>
          <cell r="B528" t="str">
            <v>Fornecimento e Instalação de Porta metálica de abrir em perfil metálico (cantoneiras e tees)</v>
          </cell>
          <cell r="C528" t="str">
            <v>M2</v>
          </cell>
          <cell r="D528">
            <v>161.56020000000001</v>
          </cell>
        </row>
        <row r="529">
          <cell r="A529" t="str">
            <v>001.15.00080</v>
          </cell>
          <cell r="B529" t="str">
            <v>Fornecimento e Instalação de Porta metálica de correr em chapa dobrada n 18</v>
          </cell>
          <cell r="C529" t="str">
            <v>M2</v>
          </cell>
          <cell r="D529">
            <v>161.56020000000001</v>
          </cell>
        </row>
        <row r="530">
          <cell r="A530" t="str">
            <v>001.15.00100</v>
          </cell>
          <cell r="B530" t="str">
            <v>Fornecimento e instalação de Porta metálica de correr em metalón</v>
          </cell>
          <cell r="C530" t="str">
            <v>M2</v>
          </cell>
          <cell r="D530">
            <v>183.56020000000001</v>
          </cell>
        </row>
        <row r="531">
          <cell r="A531" t="str">
            <v>001.15.00120</v>
          </cell>
          <cell r="B531" t="str">
            <v>Fornecimento e Instalação de Porta metálica de correr em perfil metálico (cantoneiras e tees)</v>
          </cell>
          <cell r="C531" t="str">
            <v>M2</v>
          </cell>
          <cell r="D531">
            <v>168.56020000000001</v>
          </cell>
        </row>
        <row r="532">
          <cell r="A532" t="str">
            <v>001.15.00140</v>
          </cell>
          <cell r="B532" t="str">
            <v>Fornecimento e Instalaçao de Porta metálica de de abrir em metalón com janela acoplada</v>
          </cell>
          <cell r="C532" t="str">
            <v>M2</v>
          </cell>
          <cell r="D532">
            <v>101.06019999999999</v>
          </cell>
        </row>
        <row r="533">
          <cell r="A533" t="str">
            <v>001.15.00160</v>
          </cell>
          <cell r="B533" t="str">
            <v>Fornecimento e Instalação de Porta metálica de ( 2,00 x 2,60 ) m - 2 fls de abrir c/ vidro</v>
          </cell>
          <cell r="C533" t="str">
            <v>UN</v>
          </cell>
          <cell r="D533">
            <v>769.40099999999995</v>
          </cell>
        </row>
        <row r="534">
          <cell r="A534" t="str">
            <v>001.15.00180</v>
          </cell>
          <cell r="B534" t="str">
            <v>Porta metálica de enrolar em chapa de aço ondulada</v>
          </cell>
          <cell r="C534" t="str">
            <v>M2</v>
          </cell>
          <cell r="D534">
            <v>88.070499999999996</v>
          </cell>
        </row>
        <row r="535">
          <cell r="A535" t="str">
            <v>001.15.00200</v>
          </cell>
          <cell r="B535" t="str">
            <v>Janela metálica basculante em chapa dobrada n 18</v>
          </cell>
          <cell r="C535" t="str">
            <v>M2</v>
          </cell>
          <cell r="D535">
            <v>229.2801</v>
          </cell>
        </row>
        <row r="536">
          <cell r="A536" t="str">
            <v>001.15.00220</v>
          </cell>
          <cell r="B536" t="str">
            <v>Janela metálica basculante em metalón</v>
          </cell>
          <cell r="C536" t="str">
            <v>M2</v>
          </cell>
          <cell r="D536">
            <v>166.2201</v>
          </cell>
        </row>
        <row r="537">
          <cell r="A537" t="str">
            <v>001.15.00240</v>
          </cell>
          <cell r="B537" t="str">
            <v>Janela metálica basculante em perfil metálico (cantoneiras e tees)</v>
          </cell>
          <cell r="C537" t="str">
            <v>M2</v>
          </cell>
          <cell r="D537">
            <v>166.2201</v>
          </cell>
        </row>
        <row r="538">
          <cell r="A538" t="str">
            <v>001.15.00260</v>
          </cell>
          <cell r="B538" t="str">
            <v>Janela metálica de correr em chapa de aço  dobrada n 18</v>
          </cell>
          <cell r="C538" t="str">
            <v>M2</v>
          </cell>
          <cell r="D538">
            <v>194.2801</v>
          </cell>
        </row>
        <row r="539">
          <cell r="A539" t="str">
            <v>001.15.00280</v>
          </cell>
          <cell r="B539" t="str">
            <v>Janela metálica de correr em metalón</v>
          </cell>
          <cell r="C539" t="str">
            <v>M2</v>
          </cell>
          <cell r="D539">
            <v>157.0641</v>
          </cell>
        </row>
        <row r="540">
          <cell r="A540" t="str">
            <v>001.15.00300</v>
          </cell>
          <cell r="B540" t="str">
            <v>Janela metálica de correr em perfis metálicos (cantoneiras e tees)</v>
          </cell>
          <cell r="C540" t="str">
            <v>M2</v>
          </cell>
          <cell r="D540">
            <v>164.2801</v>
          </cell>
        </row>
        <row r="541">
          <cell r="A541" t="str">
            <v>001.15.00320</v>
          </cell>
          <cell r="B541" t="str">
            <v>Janela metálica maximar em chapa dobrada n 18</v>
          </cell>
          <cell r="C541" t="str">
            <v>M2</v>
          </cell>
          <cell r="D541">
            <v>172.0641</v>
          </cell>
        </row>
        <row r="542">
          <cell r="A542" t="str">
            <v>001.15.00340</v>
          </cell>
          <cell r="B542" t="str">
            <v>Janela metálica maximar em metalón</v>
          </cell>
          <cell r="C542" t="str">
            <v>M2</v>
          </cell>
          <cell r="D542">
            <v>172.0641</v>
          </cell>
        </row>
        <row r="543">
          <cell r="A543" t="str">
            <v>001.15.00360</v>
          </cell>
          <cell r="B543" t="str">
            <v>Janela metálica maximar em perfis metálicos (cantoneiras e tees)</v>
          </cell>
          <cell r="C543" t="str">
            <v>M2</v>
          </cell>
          <cell r="D543">
            <v>181.0641</v>
          </cell>
        </row>
        <row r="544">
          <cell r="A544" t="str">
            <v>001.15.00380</v>
          </cell>
          <cell r="B544" t="str">
            <v>Janela metálica veneziana em metalon</v>
          </cell>
          <cell r="C544" t="str">
            <v>M2</v>
          </cell>
          <cell r="D544">
            <v>142.0641</v>
          </cell>
        </row>
        <row r="545">
          <cell r="A545" t="str">
            <v>001.15.00400</v>
          </cell>
          <cell r="B545" t="str">
            <v>Janela metálica fixa para vidro em chapa dobrada</v>
          </cell>
          <cell r="C545" t="str">
            <v>M2</v>
          </cell>
          <cell r="D545">
            <v>197.0641</v>
          </cell>
        </row>
        <row r="546">
          <cell r="A546" t="str">
            <v>001.15.00420</v>
          </cell>
          <cell r="B546" t="str">
            <v>Janela metálica tipo grade de ferro de 1/2 pol. espaçados a cada 15 cm incl. tela de arame sobreposta, j3-120x50 cm</v>
          </cell>
          <cell r="C546" t="str">
            <v>UN</v>
          </cell>
          <cell r="D546">
            <v>254.06110000000001</v>
          </cell>
        </row>
        <row r="547">
          <cell r="A547" t="str">
            <v>001.15.00440</v>
          </cell>
          <cell r="B547" t="str">
            <v>Janela metálica de chapa dobrada n.18 tipo grade fixa inclusive ferragens e tela mosquiteiro</v>
          </cell>
          <cell r="C547" t="str">
            <v>M2</v>
          </cell>
          <cell r="D547">
            <v>141.7801</v>
          </cell>
        </row>
        <row r="548">
          <cell r="A548" t="str">
            <v>001.15.00460</v>
          </cell>
          <cell r="B548" t="str">
            <v>Janela metálica de correr em metalón com tela</v>
          </cell>
          <cell r="C548" t="str">
            <v>M2</v>
          </cell>
          <cell r="D548">
            <v>158.92019999999999</v>
          </cell>
        </row>
        <row r="549">
          <cell r="A549" t="str">
            <v>001.15.00480</v>
          </cell>
          <cell r="B549" t="str">
            <v>Portão metálico tipo grade em ferro de 1/2 pol espaçados a cada 15 cm conf. modelo, p5-90x210 cm</v>
          </cell>
          <cell r="C549" t="str">
            <v>UN</v>
          </cell>
          <cell r="D549">
            <v>327.86009999999999</v>
          </cell>
        </row>
        <row r="550">
          <cell r="A550" t="str">
            <v>001.15.00500</v>
          </cell>
          <cell r="B550" t="str">
            <v>Portão de Correr em Chapa Corrugada N.18, Conf. Det. SINFRA N.06</v>
          </cell>
          <cell r="C550" t="str">
            <v>M2</v>
          </cell>
          <cell r="D550">
            <v>210.76259999999999</v>
          </cell>
        </row>
        <row r="551">
          <cell r="A551" t="str">
            <v>001.15.00520</v>
          </cell>
          <cell r="B551" t="str">
            <v>Gradil  de ferro metalón 20x20 mm</v>
          </cell>
          <cell r="C551" t="str">
            <v>M2</v>
          </cell>
          <cell r="D551">
            <v>78.575999999999993</v>
          </cell>
        </row>
        <row r="552">
          <cell r="A552" t="str">
            <v>001.15.00540</v>
          </cell>
          <cell r="B552" t="str">
            <v>Fornecimento e Instalação de Gradil em Módulos Fixos, conf. det. SINFRA/ FEMA - Entrada do Parque Mãe Bonifácia</v>
          </cell>
          <cell r="C552" t="str">
            <v>ML</v>
          </cell>
          <cell r="D552">
            <v>234.26140000000001</v>
          </cell>
        </row>
        <row r="553">
          <cell r="A553" t="str">
            <v>001.15.00560</v>
          </cell>
          <cell r="B553" t="str">
            <v>Portão de ferro metalon  30x20mm</v>
          </cell>
          <cell r="C553" t="str">
            <v>M2</v>
          </cell>
          <cell r="D553">
            <v>54.730200000000004</v>
          </cell>
        </row>
        <row r="554">
          <cell r="A554" t="str">
            <v>001.15.00580</v>
          </cell>
          <cell r="B554" t="str">
            <v>Grades de proteção - chapa 2 x 1 cm</v>
          </cell>
          <cell r="C554" t="str">
            <v>M2</v>
          </cell>
          <cell r="D554">
            <v>69.780100000000004</v>
          </cell>
        </row>
        <row r="555">
          <cell r="A555" t="str">
            <v>001.15.00600</v>
          </cell>
          <cell r="B555" t="str">
            <v>Portão metálico em chapa dobrada com fechamento em chapa lisa, inclusive ferragens</v>
          </cell>
          <cell r="C555" t="str">
            <v>M2</v>
          </cell>
          <cell r="D555">
            <v>88.480099999999993</v>
          </cell>
        </row>
        <row r="556">
          <cell r="A556" t="str">
            <v>001.15.00620</v>
          </cell>
          <cell r="B556" t="str">
            <v>Corrimão metálico de ferro ( 3 x 2 cm ) h=0,80m</v>
          </cell>
          <cell r="C556" t="str">
            <v>ML</v>
          </cell>
          <cell r="D556">
            <v>59.280099999999997</v>
          </cell>
        </row>
        <row r="557">
          <cell r="A557" t="str">
            <v>001.15.00640</v>
          </cell>
          <cell r="B557" t="str">
            <v>Portão metálico em chapa lisa vincada c/ requadro em perfil de ferro simples, inclusive ferragens e fechadura</v>
          </cell>
          <cell r="C557" t="str">
            <v>M2</v>
          </cell>
          <cell r="D557">
            <v>103.92019999999999</v>
          </cell>
        </row>
        <row r="558">
          <cell r="A558" t="str">
            <v>001.15.00660</v>
          </cell>
          <cell r="B558" t="str">
            <v>Fornecimento e Instalação de Porta De Ferro Tipo Veneziana - 0,80 x 2,10 x 0,12 m - Padrão Popular</v>
          </cell>
          <cell r="C558" t="str">
            <v>UN</v>
          </cell>
          <cell r="D558">
            <v>141.67019999999999</v>
          </cell>
        </row>
        <row r="559">
          <cell r="A559" t="str">
            <v>001.15.00680</v>
          </cell>
          <cell r="B559" t="str">
            <v>Fornecimento e Instalação de Porta De Ferro Tipo Veneziana - 0,70 x 2,10 x 0,12 m - Padrão Popular</v>
          </cell>
          <cell r="C559" t="str">
            <v>UN</v>
          </cell>
          <cell r="D559">
            <v>141.67019999999999</v>
          </cell>
        </row>
        <row r="560">
          <cell r="A560" t="str">
            <v>001.15.00700</v>
          </cell>
          <cell r="B560" t="str">
            <v>Fornecimento e Instalação de Porta De Ferro Tipo Veneziana - 0,60 x 2,10 x 0,12 m - Padrão Popular</v>
          </cell>
          <cell r="C560" t="str">
            <v>UN</v>
          </cell>
          <cell r="D560">
            <v>141.67019999999999</v>
          </cell>
        </row>
        <row r="561">
          <cell r="A561" t="str">
            <v>001.15.00720</v>
          </cell>
          <cell r="B561" t="str">
            <v>Fornecimento e Instalação de Janela Tipo Vitro Basculante sem Grade  0.40 x 0.60 cm, batente e = 13 cm chapa 22 - Padrão Popular</v>
          </cell>
          <cell r="C561" t="str">
            <v>UN</v>
          </cell>
          <cell r="D561">
            <v>69.260099999999994</v>
          </cell>
        </row>
        <row r="562">
          <cell r="A562" t="str">
            <v>001.15.00740</v>
          </cell>
          <cell r="B562" t="str">
            <v>Fornecimento e Instalação de Janela Tipo Vitro Basculante sem Grade  0.60 x 0.60 cm, batente e = 13 cm chapa 22 - Padrão Popular</v>
          </cell>
          <cell r="C562" t="str">
            <v>UN</v>
          </cell>
          <cell r="D562">
            <v>75.920100000000005</v>
          </cell>
        </row>
        <row r="563">
          <cell r="A563" t="str">
            <v>001.15.00760</v>
          </cell>
          <cell r="B563" t="str">
            <v>Fornecimento e Instalação de Janela Tipo Vitro Maxim-ar 1.00 x 0.60 m c/ Grade Xadrez, Batente E = 12 cm, Chapa 22  - Padrão Comercial</v>
          </cell>
          <cell r="C563" t="str">
            <v>UN</v>
          </cell>
          <cell r="D563">
            <v>139.12909999999999</v>
          </cell>
        </row>
        <row r="564">
          <cell r="A564" t="str">
            <v>001.15.00780</v>
          </cell>
          <cell r="B564" t="str">
            <v>Fornecimento e Instalação de Janela Tipo Veneziana de Correr, Sem Vitrô, Com Grade Dim.1.00 x 1.20 x 0.13 - Padrão Popular</v>
          </cell>
          <cell r="C564" t="str">
            <v>UN</v>
          </cell>
          <cell r="D564">
            <v>144.72020000000001</v>
          </cell>
        </row>
        <row r="565">
          <cell r="A565" t="str">
            <v>001.15.00800</v>
          </cell>
          <cell r="B565" t="str">
            <v>Fornecimento e Instalação de Janela Tipo Veneziana de Correr, Sem Vitrô, Com Grade Dim.1.00 x 1.50 x 0.13 - Padrão Popular</v>
          </cell>
          <cell r="C565" t="str">
            <v>UN</v>
          </cell>
          <cell r="D565">
            <v>159.18020000000001</v>
          </cell>
        </row>
        <row r="566">
          <cell r="A566" t="str">
            <v>001.15.00820</v>
          </cell>
          <cell r="B566" t="str">
            <v>Fornecimento e Instalação de Janela Tipo Vitro de Correr com Caixilho Fixo 1.20 x 1.00 m s/ Grade, Batente E = 12 cm, Chapa 22 4 Folhas - Padrão Comercial</v>
          </cell>
          <cell r="C566" t="str">
            <v>UN</v>
          </cell>
          <cell r="D566">
            <v>131.2902</v>
          </cell>
        </row>
        <row r="567">
          <cell r="A567" t="str">
            <v>001.15.00840</v>
          </cell>
          <cell r="B567" t="str">
            <v>Fornecimento e Instalação de Janela Tipo Vitro de Correr com Caixilho Fixo 1.50 x 1.00 m c/ Grade, Batente E = 12 cm, Chapa 22 4 Folhas - Padrão Comercial</v>
          </cell>
          <cell r="C567" t="str">
            <v>UN</v>
          </cell>
          <cell r="D567">
            <v>148.1191</v>
          </cell>
        </row>
        <row r="568">
          <cell r="A568" t="str">
            <v>001.15.00860</v>
          </cell>
          <cell r="B568" t="str">
            <v>Fornecimento e Instalação de Janela Tipo Vitro de Correr com Caixilho Fixo 2.00 x 1.00 m s/ Grade, Batente e= 12 cm Chapa 22, 4 Folhas - Padrão Comercial</v>
          </cell>
          <cell r="C568" t="str">
            <v>UN</v>
          </cell>
          <cell r="D568">
            <v>224.66909999999999</v>
          </cell>
        </row>
        <row r="569">
          <cell r="A569" t="str">
            <v>001.15.00880</v>
          </cell>
          <cell r="B569" t="str">
            <v>Fornecimento e Instalação de Janela Tipo Vitro de Correr com Caixilho Fixo 1.50 x 1.20 m c/ Grade, Batente E = 12 cm, Chapa 22 4 Folhas - Padrão Comercial</v>
          </cell>
          <cell r="C569" t="str">
            <v>UN</v>
          </cell>
          <cell r="D569">
            <v>222.22909999999999</v>
          </cell>
        </row>
        <row r="570">
          <cell r="A570" t="str">
            <v>001.15.00900</v>
          </cell>
          <cell r="B570" t="str">
            <v>Fornecimento e Instalação de Porta Padrão Popular (sem defeitos), Tipo Solidor, Dimensão 60 x 210 cm, incl. Portal de Cedrinho Fixado Com Espuma de Poliuretano, Alisar de Cedrinho, Dobradiça de Ferro Zincado 31/2"""""""""""""""" x 21/2"""""""""""""""",</v>
          </cell>
          <cell r="C570" t="str">
            <v>CJ</v>
          </cell>
          <cell r="D570">
            <v>112.15219999999999</v>
          </cell>
        </row>
        <row r="571">
          <cell r="A571" t="str">
            <v>001.15.00920</v>
          </cell>
          <cell r="B571" t="str">
            <v>Fornecimento e Instalação de Porta Padrão Popular (sem defeitos), Tipo Solidor, Dimensão 70 x 210 cm, incl. Portal de Cedrinho Fixado Com Espuma de Poliuretano, Alisar de Cedrinho, Dobradiça de Ferro Zincado 31/2"""""""""""""""" x 21/2"""""""""""""""",</v>
          </cell>
          <cell r="C571" t="str">
            <v>CJ</v>
          </cell>
          <cell r="D571">
            <v>112.15219999999999</v>
          </cell>
        </row>
        <row r="572">
          <cell r="A572" t="str">
            <v>001.15.00940</v>
          </cell>
          <cell r="B572" t="str">
            <v>Fornecimento e Instalação de Porta Padrão Popular (sem defeitos), Tipo Solidor, Dimensão 80 x 210 cm, incl. Portal de Cedrinho Fixado Com Espuma de Poliuretano, Alisar de Cedrinho, Dobradiça de Ferro Zincado 31/2"""""""""""""""" x 21/2"""""""""""""""",</v>
          </cell>
          <cell r="C572" t="str">
            <v>CJ</v>
          </cell>
          <cell r="D572">
            <v>112.15219999999999</v>
          </cell>
        </row>
        <row r="573">
          <cell r="A573" t="str">
            <v>001.15.00960</v>
          </cell>
          <cell r="B573" t="str">
            <v>Fornecimento e Instalação de Porta Tipo Solidor, Angelim, Prensada, Semi Oca, Laminada Para Pintura, Dim. 60 x 180 cm, incl. Portal de Angelim e=3.50cm, Fixado C/ Espuma de Poliuretano, Alisar de Angelim l=6.00cm, Dobradiça de Ferro Niquel. 31/2""""""""</v>
          </cell>
          <cell r="C573" t="str">
            <v>CJ</v>
          </cell>
          <cell r="D573">
            <v>206.03219999999999</v>
          </cell>
        </row>
        <row r="574">
          <cell r="A574" t="str">
            <v>001.15.00980</v>
          </cell>
          <cell r="B574" t="str">
            <v>Fornecimento e Instalação de Porta Tipo Solidor, Angelim, Prensada, Semi Oca, Laminada Para Pintura, Dim. 70 x 180 cm, incl. Portal de Angelim e=3.50cm, Fixado C/ Espuma de Poliuretano, Alisar de Angelim l=6.00cm, Dobradiça de Ferro Niquel. 31/2""""""""</v>
          </cell>
          <cell r="C574" t="str">
            <v>CJ</v>
          </cell>
          <cell r="D574">
            <v>206.03219999999999</v>
          </cell>
        </row>
        <row r="575">
          <cell r="A575" t="str">
            <v>001.15.01000</v>
          </cell>
          <cell r="B575" t="str">
            <v>Fornecimento e Instalação de Porta Tipo Solidor, Angelim, Prensada, Semi Oca, Laminada Para Pintura, Dim.80 x 180 cm, incl. Portal de Angelim e=3.50cm, Fixado C/ Espuma de Poliuretano, Alisar de Angelim l=6.00cm, Dobradiça de Ferro Niquel. 31/2"""""""""</v>
          </cell>
          <cell r="C575" t="str">
            <v>CJ</v>
          </cell>
          <cell r="D575">
            <v>206.03219999999999</v>
          </cell>
        </row>
        <row r="576">
          <cell r="A576" t="str">
            <v>001.15.01020</v>
          </cell>
          <cell r="B576" t="str">
            <v>Fornecimento e Instalação de Porta Tipo Solidor, Angelim, Prensada, Semi Oca, Laminada Para Pintura, Dim. 60 x 210 cm, incl. Portal de Angelim e=3.50cm, Fixado C/ Espuma de Poliuretano, Alisar de Angelim l=6.00cm, Dobradiça de Ferro Niquel. 31/2""""""""</v>
          </cell>
          <cell r="C576" t="str">
            <v>CJ</v>
          </cell>
          <cell r="D576">
            <v>206.03219999999999</v>
          </cell>
        </row>
        <row r="577">
          <cell r="A577" t="str">
            <v>001.15.01040</v>
          </cell>
          <cell r="B577" t="str">
            <v>Fornecimento e Instalação de Porta Tipo Solidor, Angelim, Prensada, Semi Oca, Laminada Para Pintura, Dim. 70 x 210 cm, incl. Portal de Angelim e=3.50cm, Fixado C/ Espuma de Poliuretano, Alisar de Angelim l=6.00cm, Dobradiça de Ferro Niquel. 31/2""""""""</v>
          </cell>
          <cell r="C577" t="str">
            <v>CJ</v>
          </cell>
          <cell r="D577">
            <v>206.03219999999999</v>
          </cell>
        </row>
        <row r="578">
          <cell r="A578" t="str">
            <v>001.15.01060</v>
          </cell>
          <cell r="B578" t="str">
            <v>Fornecimento e Instalação de Porta Tipo Solidor, Angelim, Prensada, Semi Oca, Laminada Para Pintura, Dim.80 x 210 cm, incl. Portal de Angelim e=3.50cm, Fixado C/ Espuma de Poliuretano, Alisar de Angelim l=6.00cm, Dobradiça de Ferro Niquel. 31/2"""""""""</v>
          </cell>
          <cell r="C578" t="str">
            <v>CJ</v>
          </cell>
          <cell r="D578">
            <v>206.03219999999999</v>
          </cell>
        </row>
        <row r="579">
          <cell r="A579" t="str">
            <v>001.15.01080</v>
          </cell>
          <cell r="B579" t="str">
            <v>Fornecimento e Instalação de Porta Tipo Solidor, Angelim, Prensada, Semi Oca, Laminada Para Pintura, Dim. 90 x 210 cm, incl. Portal de Angelim e=3.50cm, Fixado C/ Espuma de Poliuretano, Alisar de Angelim l=6.00cm, Dobradiça de Ferro Niquel. 31/2""""""""</v>
          </cell>
          <cell r="C579" t="str">
            <v>CJ</v>
          </cell>
          <cell r="D579">
            <v>206.03219999999999</v>
          </cell>
        </row>
        <row r="580">
          <cell r="A580" t="str">
            <v>001.15.01100</v>
          </cell>
          <cell r="B580" t="str">
            <v>Fornecimento e Instalação de Porta Tipo Solidor, Angelim, Prensada, Encabeçada,Semi Oca, Laminada Para Envernizamento, Dim. 60 x 210 cm, incl. Portal de Angelim e=3.50cm, Fixado C/ Espuma de Poliuretano, Alisar de Angelim l=6.00cm, Dobradiça 31/2"""""""</v>
          </cell>
          <cell r="C580" t="str">
            <v>CJ</v>
          </cell>
          <cell r="D580">
            <v>231.0522</v>
          </cell>
        </row>
        <row r="581">
          <cell r="A581" t="str">
            <v>001.15.01120</v>
          </cell>
          <cell r="B581" t="str">
            <v>Fornecimento e Instalação de Porta Tipo Solidor, Angelim, Prensada, Encabeçada,Semi Oca, Laminada Para Envernizamento, Dim. 70 x 210 cm, incl. Portal de Angelim e=3.50cm, Fixado C/ Espuma de Poliuretano, Alisar de Angelim l=6.00cm, Dobradiça 31/2"""""""</v>
          </cell>
          <cell r="C581" t="str">
            <v>CJ</v>
          </cell>
          <cell r="D581">
            <v>231.0522</v>
          </cell>
        </row>
        <row r="582">
          <cell r="A582" t="str">
            <v>001.15.01140</v>
          </cell>
          <cell r="B582" t="str">
            <v>Fornecimento e Instalação de Porta Tipo Solidor, Angelim, Prensada, Encabeçada,Semi Oca, Laminada Para Envernizamento, Dim. 80 x 210 cm, incl. Portal de Angelim e=3.50cm, Fixado C/ Espuma de Poliuretano, Alisar de Angelim l=6.00cm, Dobradiça 31/2"""""""</v>
          </cell>
          <cell r="C582" t="str">
            <v>CJ</v>
          </cell>
          <cell r="D582">
            <v>231.0522</v>
          </cell>
        </row>
        <row r="583">
          <cell r="A583" t="str">
            <v>001.15.01160</v>
          </cell>
          <cell r="B583" t="str">
            <v>Fornecimento e Instalação de Porta Tipo Solidor, Angelim, Prensada, Encabeçada,Semi Oca, Laminada Para Envernizamento, Dim. 90 x 210 cm, incl. Portal de Angelim e=3.50cm, Fixado C/ Espuma de Poliuretano, Alisar de Angelim l=6.00cm, Dobradiça 31/2"""""""</v>
          </cell>
          <cell r="C583" t="str">
            <v>CJ</v>
          </cell>
          <cell r="D583">
            <v>231.0522</v>
          </cell>
        </row>
        <row r="584">
          <cell r="A584" t="str">
            <v>001.15.01180</v>
          </cell>
          <cell r="B584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31/2""""""""</v>
          </cell>
          <cell r="C584" t="str">
            <v>CJ</v>
          </cell>
          <cell r="D584">
            <v>238.13220000000001</v>
          </cell>
        </row>
        <row r="585">
          <cell r="A585" t="str">
            <v>001.15.01200</v>
          </cell>
          <cell r="B585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31/2""""""""</v>
          </cell>
          <cell r="C585" t="str">
            <v>CJ</v>
          </cell>
          <cell r="D585">
            <v>238.13220000000001</v>
          </cell>
        </row>
        <row r="586">
          <cell r="A586" t="str">
            <v>001.15.01220</v>
          </cell>
          <cell r="B586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31/2""""""""</v>
          </cell>
          <cell r="C586" t="str">
            <v>CJ</v>
          </cell>
          <cell r="D586">
            <v>226.44220000000001</v>
          </cell>
        </row>
        <row r="587">
          <cell r="A587" t="str">
            <v>001.15.01240</v>
          </cell>
          <cell r="B587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31/2""""""""</v>
          </cell>
          <cell r="C587" t="str">
            <v>CJ</v>
          </cell>
          <cell r="D587">
            <v>226.44220000000001</v>
          </cell>
        </row>
        <row r="588">
          <cell r="A588" t="str">
            <v>001.15.01260</v>
          </cell>
          <cell r="B588" t="str">
            <v>Fornecimento e Instalação de Porta Tipo Solidor, Angelim, Prensada, Semi Oca, Laminada e Formicada TX PP30 0.8 mm, Dim. 60 x 210 cm, incl. Portal de Angelim e=3.50cm, Fix. Espuma de Poliur., Alisar de Angelim l=6.00cm, Dobr. de Ferro Niquel. 31/2"""""""</v>
          </cell>
          <cell r="C588" t="str">
            <v>UN</v>
          </cell>
          <cell r="D588">
            <v>309.18029999999999</v>
          </cell>
        </row>
        <row r="589">
          <cell r="A589" t="str">
            <v>001.15.01280</v>
          </cell>
          <cell r="B589" t="str">
            <v>Fornecimento e Instalação de Porta Tipo Solidor, Angelim, Prensada, Semi Oca, Laminada e Formicada TX PP30 0.8 mm, Dim. 70 x 210 cm, incl. Portal de Angelim e=3.50cm, Fix. Espuma de Poliur., Alisar de Angelim l=6.00cm, Dobr. de Ferro Niquel. 31/2"""""""</v>
          </cell>
          <cell r="C589" t="str">
            <v>UN</v>
          </cell>
          <cell r="D589">
            <v>332.56029999999998</v>
          </cell>
        </row>
        <row r="590">
          <cell r="A590" t="str">
            <v>001.15.01300</v>
          </cell>
          <cell r="B590" t="str">
            <v>Fornecimento e Instalação de Porta Tipo Solidor, Angelim, Prensada, Semi Oca, Laminada e Formicada TX PP30 0.8 mm, Dim. 80 x 210 cm, incl. Portal de Angelim e=3.50cm, Fix. Espuma de Poliur., Alisar de Angelim l=6.00cm, Dobr. de Ferro Niquel. 31/2"""""""</v>
          </cell>
          <cell r="C590" t="str">
            <v>UN</v>
          </cell>
          <cell r="D590">
            <v>332.56029999999998</v>
          </cell>
        </row>
        <row r="591">
          <cell r="A591" t="str">
            <v>001.15.01320</v>
          </cell>
          <cell r="B591" t="str">
            <v>Fornecimento e Instalação de Porta Tipo Solidor, Angelim, Prensada, Semi Oca, Laminada e Formicada TX PP30 0.8 mm, Dim. 90 x 210 cm, incl. Portal de Angelim e=3.50cm, Fix. Espuma de Poliur., Alisar de Angelim l=6.00cm, Dobr. de Ferro Niquel. 31/2"""""""</v>
          </cell>
          <cell r="C591" t="str">
            <v>UN</v>
          </cell>
          <cell r="D591">
            <v>332.56029999999998</v>
          </cell>
        </row>
        <row r="592">
          <cell r="A592" t="str">
            <v>001.15.01340</v>
          </cell>
          <cell r="B592" t="str">
            <v>Fechadura c/ chave central, maçaneta tipo copo, conjunto completo p/portas de entrada</v>
          </cell>
          <cell r="C592" t="str">
            <v>UN</v>
          </cell>
          <cell r="D592">
            <v>23.0838</v>
          </cell>
        </row>
        <row r="593">
          <cell r="A593" t="str">
            <v>001.15.01360</v>
          </cell>
          <cell r="B593" t="str">
            <v>Fechadura c/ chave central, maçaneta tipo copo, conjunto completo p/portas de comunicacao</v>
          </cell>
          <cell r="C593" t="str">
            <v>UN</v>
          </cell>
          <cell r="D593">
            <v>18.9238</v>
          </cell>
        </row>
        <row r="594">
          <cell r="A594" t="str">
            <v>001.15.01380</v>
          </cell>
          <cell r="B594" t="str">
            <v>Fechadura c/ chave central, maçaneta tipo copo, conjunto completo p/portas de banheiro</v>
          </cell>
          <cell r="C594" t="str">
            <v>UN</v>
          </cell>
          <cell r="D594">
            <v>18.9238</v>
          </cell>
        </row>
        <row r="595">
          <cell r="A595" t="str">
            <v>001.15.01400</v>
          </cell>
          <cell r="B595" t="str">
            <v>Tela metálica tipo mosquiteiro fixado em ferro cantoneira de abas iguais de 1/2""""""""""""""""""""""""""""""""x1/8""""""""""""""""""""""""""""""""</v>
          </cell>
          <cell r="C595" t="str">
            <v>M2</v>
          </cell>
          <cell r="D595">
            <v>34.012599999999999</v>
          </cell>
        </row>
        <row r="596">
          <cell r="A596" t="str">
            <v>001.15.01420</v>
          </cell>
          <cell r="B596" t="str">
            <v>Tela metálica tipo mosquiteiro fixado em ferro cantoneira de abas iguais de 1""""""""""""""""""""""""""""""""x3/16""""""""""""""""""""""""""""""""</v>
          </cell>
          <cell r="C596" t="str">
            <v>M2</v>
          </cell>
          <cell r="D596">
            <v>60.1126</v>
          </cell>
        </row>
        <row r="597">
          <cell r="A597" t="str">
            <v>001.15.01440</v>
          </cell>
          <cell r="B597" t="str">
            <v>Fornecimento e Instalação de Chapa de Ferro Preta Lisa e= 3 mm Conf. Det. 26 A SEJUSP</v>
          </cell>
          <cell r="C597" t="str">
            <v>M2</v>
          </cell>
          <cell r="D597">
            <v>128.08510000000001</v>
          </cell>
        </row>
        <row r="598">
          <cell r="A598" t="str">
            <v>001.15.01460</v>
          </cell>
          <cell r="B598" t="str">
            <v>Fornecimento e Instalação de Chapa de Ferro Preta Lisa e= 8 mm Conf. Det. 26 C SEJUSP</v>
          </cell>
          <cell r="C598" t="str">
            <v>M2</v>
          </cell>
          <cell r="D598">
            <v>339.98250000000002</v>
          </cell>
        </row>
        <row r="599">
          <cell r="A599" t="str">
            <v>001.15.01480</v>
          </cell>
          <cell r="B599" t="str">
            <v>Fornecimento e Instalação de Porta Para Cadeia ou Presídio 0.80 x 2.10 em grade 7/8"""""""""""""""" e barra chata 1 1/2"""""""""""""""" x 5/16"""""""""""""""" Conf. Det. 05 SINFRA</v>
          </cell>
          <cell r="C599" t="str">
            <v>M2</v>
          </cell>
          <cell r="D599">
            <v>228.3981</v>
          </cell>
        </row>
        <row r="600">
          <cell r="A600" t="str">
            <v>001.15.01500</v>
          </cell>
          <cell r="B600" t="str">
            <v>Fornecimento e Instalação de Porta Metálica C/ Passa Prato Conf. Det. 05 SEJUSP</v>
          </cell>
          <cell r="C600" t="str">
            <v>M2</v>
          </cell>
          <cell r="D600">
            <v>356.3116</v>
          </cell>
        </row>
        <row r="601">
          <cell r="A601" t="str">
            <v>001.15.01520</v>
          </cell>
          <cell r="B601" t="str">
            <v>Fornecimento e Instalação de Porta Metálica S/ Passa Prato Conf. Det. 05 A SEJUSP</v>
          </cell>
          <cell r="C601" t="str">
            <v>M2</v>
          </cell>
          <cell r="D601">
            <v>278.435</v>
          </cell>
        </row>
        <row r="602">
          <cell r="A602" t="str">
            <v>001.15.01540</v>
          </cell>
          <cell r="B602" t="str">
            <v>Fornecimento e Instalação de Porta Metálica C/ Chapa Metálica Sobre Toda a Porta Conf. Det. 05 B  SEJUSP</v>
          </cell>
          <cell r="C602" t="str">
            <v>M2</v>
          </cell>
          <cell r="D602">
            <v>426.22550000000001</v>
          </cell>
        </row>
        <row r="603">
          <cell r="A603" t="str">
            <v>001.15.01560</v>
          </cell>
          <cell r="B603" t="str">
            <v>Fornecimento e Instalação de Conjunto de Grade Conf. Det. 08 SEJUSP</v>
          </cell>
          <cell r="C603" t="str">
            <v>M2</v>
          </cell>
          <cell r="D603">
            <v>130.3528</v>
          </cell>
        </row>
        <row r="604">
          <cell r="A604" t="str">
            <v>001.15.01580</v>
          </cell>
          <cell r="B604" t="str">
            <v>Fornecimento e Instalação de Grade Metálica Conf. Det. 09 A SEJUSP</v>
          </cell>
          <cell r="C604" t="str">
            <v>M2</v>
          </cell>
          <cell r="D604">
            <v>191.13390000000001</v>
          </cell>
        </row>
        <row r="605">
          <cell r="A605" t="str">
            <v>001.15.01600</v>
          </cell>
          <cell r="B605" t="str">
            <v>Fornecimento e Instalação de Porta Metálica C/ Chapa Metálica Sobre Toda a Porta Conf. Det. 23  SEJUSP</v>
          </cell>
          <cell r="C605" t="str">
            <v>M2</v>
          </cell>
          <cell r="D605">
            <v>380.79219999999998</v>
          </cell>
        </row>
        <row r="606">
          <cell r="A606" t="str">
            <v>001.15.01620</v>
          </cell>
          <cell r="B606" t="str">
            <v>Fornecimento e Instalação de Porta Metálica S/ Chapa Metálica Conf. Det. 23 A  SEJUSP</v>
          </cell>
          <cell r="C606" t="str">
            <v>M2</v>
          </cell>
          <cell r="D606">
            <v>297.1728</v>
          </cell>
        </row>
        <row r="607">
          <cell r="A607" t="str">
            <v>001.15.01640</v>
          </cell>
          <cell r="B607" t="str">
            <v>Fornecimento e Instalação de Visor Conf. Det. 30 SEJUSP</v>
          </cell>
          <cell r="C607" t="str">
            <v>UN</v>
          </cell>
          <cell r="D607">
            <v>210.96690000000001</v>
          </cell>
        </row>
        <row r="608">
          <cell r="A608" t="str">
            <v>001.15.01660</v>
          </cell>
          <cell r="B608" t="str">
            <v>Fornecimento e Instalação de Tranca Tipo Comum Conf. Det. 41 SEJUSP</v>
          </cell>
          <cell r="C608" t="str">
            <v>UN</v>
          </cell>
          <cell r="D608">
            <v>122.89190000000001</v>
          </cell>
        </row>
        <row r="609">
          <cell r="A609" t="str">
            <v>001.15.01680</v>
          </cell>
          <cell r="B609" t="str">
            <v>Fornecimento e Instalação de Grade Metálica Conf. Det. 45 B SEJUSP</v>
          </cell>
          <cell r="C609" t="str">
            <v>M2</v>
          </cell>
          <cell r="D609">
            <v>246.39519999999999</v>
          </cell>
        </row>
        <row r="610">
          <cell r="A610" t="str">
            <v>001.15.01700</v>
          </cell>
          <cell r="B610" t="str">
            <v>Batente de madeira 15 x 15 cm para porta e janela</v>
          </cell>
          <cell r="C610" t="str">
            <v>M</v>
          </cell>
          <cell r="D610">
            <v>20.780100000000001</v>
          </cell>
        </row>
        <row r="611">
          <cell r="A611" t="str">
            <v>001.15.01720</v>
          </cell>
          <cell r="B611" t="str">
            <v>Batente de madeira 3,5 x 14,5 cm para portas e janelas</v>
          </cell>
          <cell r="C611" t="str">
            <v>M</v>
          </cell>
          <cell r="D611">
            <v>8.0530000000000008</v>
          </cell>
        </row>
        <row r="612">
          <cell r="A612" t="str">
            <v>001.15.01740</v>
          </cell>
          <cell r="B612" t="str">
            <v>Reparo em esquadria - substituição de batente de madeira</v>
          </cell>
          <cell r="C612" t="str">
            <v>M</v>
          </cell>
          <cell r="D612">
            <v>17.803999999999998</v>
          </cell>
        </row>
        <row r="613">
          <cell r="A613" t="str">
            <v>001.15.01760</v>
          </cell>
          <cell r="B613" t="str">
            <v>Reparo em esquadria - substituição de folha de porta de madeira tipo solidor, inclusive dobradiças, -(0,60x1,80)m</v>
          </cell>
          <cell r="C613" t="str">
            <v>UN</v>
          </cell>
          <cell r="D613">
            <v>51.0627</v>
          </cell>
        </row>
        <row r="614">
          <cell r="A614" t="str">
            <v>001.15.01780</v>
          </cell>
          <cell r="B614" t="str">
            <v>Reparo em esquadria - substituição de folha de porta de madeira tipo solidor, inclusive dobradiças, -(0,60x2,10)m</v>
          </cell>
          <cell r="C614" t="str">
            <v>UN</v>
          </cell>
          <cell r="D614">
            <v>54.752699999999997</v>
          </cell>
        </row>
        <row r="615">
          <cell r="A615" t="str">
            <v>001.15.01800</v>
          </cell>
          <cell r="B615" t="str">
            <v>Reparo em esquadria - substituição de folha de porta de madeira tipo solidor, inclusive dobradiças, -(0,70x2,10)m</v>
          </cell>
          <cell r="C615" t="str">
            <v>UN</v>
          </cell>
          <cell r="D615">
            <v>54.752699999999997</v>
          </cell>
        </row>
        <row r="616">
          <cell r="A616" t="str">
            <v>001.15.01820</v>
          </cell>
          <cell r="B616" t="str">
            <v>Reparo em esquadria - substituição de folha de porta de madeira tipo solidor, inclusive dobradiças, -(0,80x2,10)m</v>
          </cell>
          <cell r="C616" t="str">
            <v>UN</v>
          </cell>
          <cell r="D616">
            <v>54.752699999999997</v>
          </cell>
        </row>
        <row r="617">
          <cell r="A617" t="str">
            <v>001.15.01840</v>
          </cell>
          <cell r="B617" t="str">
            <v>Reparo em esquadria - substituição de folha de porta de madeira tipo solidor, inclusive dobradiças, -(0,90x2,10)m</v>
          </cell>
          <cell r="C617" t="str">
            <v>UN</v>
          </cell>
          <cell r="D617">
            <v>92.752700000000004</v>
          </cell>
        </row>
        <row r="618">
          <cell r="A618" t="str">
            <v>001.15.01860</v>
          </cell>
          <cell r="B618" t="str">
            <v>Reparo em esquadria - substituição de batente de peroba, inclusive guarnições -vão de (0,60x2,10)m</v>
          </cell>
          <cell r="C618" t="str">
            <v>JG</v>
          </cell>
          <cell r="D618">
            <v>98.378</v>
          </cell>
        </row>
        <row r="619">
          <cell r="A619" t="str">
            <v>001.15.01880</v>
          </cell>
          <cell r="B619" t="str">
            <v>Reparo em esquadria - substituição de batente de peroba, inclusive guarnições -vão de (0,70x2,10)m</v>
          </cell>
          <cell r="C619" t="str">
            <v>JG</v>
          </cell>
          <cell r="D619">
            <v>97.031400000000005</v>
          </cell>
        </row>
        <row r="620">
          <cell r="A620" t="str">
            <v>001.15.01900</v>
          </cell>
          <cell r="B620" t="str">
            <v>Reparo em esquadria - substituição de batente de peroba, inclusive guarnições -vão de (0,80x2,10)m</v>
          </cell>
          <cell r="C620" t="str">
            <v>JG</v>
          </cell>
          <cell r="D620">
            <v>109.074</v>
          </cell>
        </row>
        <row r="621">
          <cell r="A621" t="str">
            <v>001.15.01920</v>
          </cell>
          <cell r="B621" t="str">
            <v>Reparo em Grades e Portões - substituição de ferro CA 25 1/2""""""""""""""""</v>
          </cell>
          <cell r="C621" t="str">
            <v>ML</v>
          </cell>
          <cell r="D621">
            <v>4.0170000000000003</v>
          </cell>
        </row>
        <row r="622">
          <cell r="A622" t="str">
            <v>001.15.01940</v>
          </cell>
          <cell r="B622" t="str">
            <v>Reparo em Grades e Portões - substituição de ferro CA 25 7/8""""""""""""""""</v>
          </cell>
          <cell r="C622" t="str">
            <v>ML</v>
          </cell>
          <cell r="D622">
            <v>13.781499999999999</v>
          </cell>
        </row>
        <row r="623">
          <cell r="A623" t="str">
            <v>001.15.01960</v>
          </cell>
          <cell r="B623" t="str">
            <v>Reparo em Alambrados e Portões - substituição de tubo de ferro em chapa preta diam.2"""""""""""""""" chapa 13</v>
          </cell>
          <cell r="C623" t="str">
            <v>ML</v>
          </cell>
          <cell r="D623">
            <v>16.1996</v>
          </cell>
        </row>
        <row r="624">
          <cell r="A624" t="str">
            <v>001.15.01980</v>
          </cell>
          <cell r="B624" t="str">
            <v>Reparo em Alambrados e Portões - substituição de tela de alambrado galvanizado malha 2"""""""""""""""" fio dw12</v>
          </cell>
          <cell r="C624" t="str">
            <v>M2</v>
          </cell>
          <cell r="D624">
            <v>14.1562</v>
          </cell>
        </row>
        <row r="625">
          <cell r="A625" t="str">
            <v>001.16</v>
          </cell>
          <cell r="B625" t="str">
            <v>REVESTIMENTO</v>
          </cell>
        </row>
        <row r="626">
          <cell r="A626" t="str">
            <v>001.16.00020</v>
          </cell>
          <cell r="B626" t="str">
            <v>Chapisco de aderência c/argamassa de cimento e areia traço 1:3 e= 5 mm</v>
          </cell>
          <cell r="C626" t="str">
            <v>M2</v>
          </cell>
          <cell r="D626">
            <v>1.9645999999999999</v>
          </cell>
        </row>
        <row r="627">
          <cell r="A627" t="str">
            <v>001.16.00040</v>
          </cell>
          <cell r="B627" t="str">
            <v>Chapisco de acab.c/argam.de cimento e pedrisco traço 1:4  e= 7 mm</v>
          </cell>
          <cell r="C627" t="str">
            <v>M2</v>
          </cell>
          <cell r="D627">
            <v>2.9428999999999998</v>
          </cell>
        </row>
        <row r="628">
          <cell r="A628" t="str">
            <v>001.16.00060</v>
          </cell>
          <cell r="B628" t="str">
            <v>Reboco paulista usando argamassa mista de cimento cal e areia no traço 1:2:8 com 20 mm de espessura</v>
          </cell>
          <cell r="C628" t="str">
            <v>M2</v>
          </cell>
          <cell r="D628">
            <v>7.8563000000000001</v>
          </cell>
        </row>
        <row r="629">
          <cell r="A629" t="str">
            <v>001.16.00080</v>
          </cell>
          <cell r="B629" t="str">
            <v>Reboco paulista usando argamassa mista de cimento cal e areia no traço 1:2:9 com 20 mm de espessura</v>
          </cell>
          <cell r="C629" t="str">
            <v>M2</v>
          </cell>
          <cell r="D629">
            <v>7.6722999999999999</v>
          </cell>
        </row>
        <row r="630">
          <cell r="A630" t="str">
            <v>001.16.00100</v>
          </cell>
          <cell r="B630" t="str">
            <v>Reboco c/ argamassa de cal em pasta e areia fina peneirada no traço 1:2 (espessura 0.5 cm)</v>
          </cell>
          <cell r="C630" t="str">
            <v>M2</v>
          </cell>
          <cell r="D630">
            <v>3.6526000000000001</v>
          </cell>
        </row>
        <row r="631">
          <cell r="A631" t="str">
            <v>001.16.00120</v>
          </cell>
          <cell r="B631" t="str">
            <v>Revestimento c/ argamassa de barita e = 1O mm</v>
          </cell>
          <cell r="C631" t="str">
            <v>M2</v>
          </cell>
          <cell r="D631">
            <v>42.438899999999997</v>
          </cell>
        </row>
        <row r="632">
          <cell r="A632" t="str">
            <v>001.16.00140</v>
          </cell>
          <cell r="B632" t="str">
            <v>Reboco barra lisa com argamassa de cimento e areia 1:1.5 com impermeabilizante inclusive emboço de cimento e areia 1:4</v>
          </cell>
          <cell r="C632" t="str">
            <v>M2</v>
          </cell>
          <cell r="D632">
            <v>17.582999999999998</v>
          </cell>
        </row>
        <row r="633">
          <cell r="A633" t="str">
            <v>001.16.00160</v>
          </cell>
          <cell r="B633" t="str">
            <v>Barra lisa c/ acabamento em nata de cimento comum c/ desempenadeira de aço sobre emboço de cimento e areia 1:4</v>
          </cell>
          <cell r="C633" t="str">
            <v>M2</v>
          </cell>
          <cell r="D633">
            <v>12.0661</v>
          </cell>
        </row>
        <row r="634">
          <cell r="A634" t="str">
            <v>001.16.00180</v>
          </cell>
          <cell r="B634" t="str">
            <v>Barra lisa c/ acabamento em nata de cimento comum c/ desempenadeira de aço sobre emboço de cimento e areia 1:4:8</v>
          </cell>
          <cell r="C634" t="str">
            <v>M2</v>
          </cell>
          <cell r="D634">
            <v>11.6393</v>
          </cell>
        </row>
        <row r="635">
          <cell r="A635" t="str">
            <v>001.16.00200</v>
          </cell>
          <cell r="B635" t="str">
            <v>Barra lisa c/ acabamento em nata de cimento branco c/ desempenadeira de aço sobre emboço de cimento e areia 1:4</v>
          </cell>
          <cell r="C635" t="str">
            <v>M2</v>
          </cell>
          <cell r="D635">
            <v>14.1021</v>
          </cell>
        </row>
        <row r="636">
          <cell r="A636" t="str">
            <v>001.16.00220</v>
          </cell>
          <cell r="B636" t="str">
            <v>Barra lisa c/ acabamento em nata de cimento comum c/ desempenadeira de aço sobre emboço de cimento e areia 1:4:8</v>
          </cell>
          <cell r="C636" t="str">
            <v>M2</v>
          </cell>
          <cell r="D636">
            <v>11.6393</v>
          </cell>
        </row>
        <row r="637">
          <cell r="A637" t="str">
            <v>001.16.00240</v>
          </cell>
          <cell r="B637" t="str">
            <v>Revestimento com azulejo branco (dimensão mínima 150x150 mm, espessura mínima 4 mm) empregando argamassa pré fabricada de cimento colante (a prumo ), incl rejuntamento</v>
          </cell>
          <cell r="C637" t="str">
            <v>M2</v>
          </cell>
          <cell r="D637">
            <v>22.807400000000001</v>
          </cell>
        </row>
        <row r="638">
          <cell r="A638" t="str">
            <v>001.16.00260</v>
          </cell>
          <cell r="B638" t="str">
            <v>Revestimento com azulejo decorado (dimensão mínima 150x150 mm, espessura mínima 4 mm) empregando argamassa pré fabricada de cimento colante (a prumo ), incl rejuntamento</v>
          </cell>
          <cell r="C638" t="str">
            <v>M2</v>
          </cell>
          <cell r="D638">
            <v>20.0244</v>
          </cell>
        </row>
        <row r="639">
          <cell r="A639" t="str">
            <v>001.16.00280</v>
          </cell>
          <cell r="B639" t="str">
            <v>Revestimento Com Piso Parede (dimensão mínima 300x300 mm, espessura mínima 6 mm) Empregando Argamassa Pré Fabricada de Cimento Colante, incl Rejuntamento</v>
          </cell>
          <cell r="C639" t="str">
            <v>M2</v>
          </cell>
          <cell r="D639">
            <v>20.022400000000001</v>
          </cell>
        </row>
        <row r="640">
          <cell r="A640" t="str">
            <v>001.16.00300</v>
          </cell>
          <cell r="B640" t="str">
            <v>Fornecimento e Assentamento de Pastilha de Porcelana (dimensão mínima 100x100 mm, espessura mínima 8 mm), Assentada Com Argamassa Pré- Fabricada de Cimento Colante, Incl. Rejuntamento</v>
          </cell>
          <cell r="C640" t="str">
            <v>M2</v>
          </cell>
          <cell r="D640">
            <v>47.213700000000003</v>
          </cell>
        </row>
        <row r="641">
          <cell r="A641" t="str">
            <v>001.16.00320</v>
          </cell>
          <cell r="B641" t="str">
            <v>Faixas decorativas para portas e janelas, 10 cm de largura, em argamassa mista de cimento cal e areia</v>
          </cell>
          <cell r="C641" t="str">
            <v>M</v>
          </cell>
          <cell r="D641">
            <v>4.2140000000000004</v>
          </cell>
        </row>
        <row r="642">
          <cell r="A642" t="str">
            <v>001.16.00340</v>
          </cell>
          <cell r="B642" t="str">
            <v>Fornecimento e Assentamento de Faixa Cerâmica Decorada Para Cozinha e Banheiro</v>
          </cell>
          <cell r="C642" t="str">
            <v>ML</v>
          </cell>
          <cell r="D642">
            <v>13.7517</v>
          </cell>
        </row>
        <row r="643">
          <cell r="A643" t="str">
            <v>001.17</v>
          </cell>
          <cell r="B643" t="str">
            <v>PISOS RODAPÉS SOLEIRAS E PEITORIS</v>
          </cell>
        </row>
        <row r="644">
          <cell r="A644" t="str">
            <v>001.17.00020</v>
          </cell>
          <cell r="B644" t="str">
            <v>Preparo e apiloamento do local destinado a receber o piso, incl. carga e transporte manual de material de caixão de empréstimo para complementação do que faltar.</v>
          </cell>
          <cell r="C644" t="str">
            <v>M2</v>
          </cell>
          <cell r="D644">
            <v>5.9382000000000001</v>
          </cell>
        </row>
        <row r="645">
          <cell r="A645" t="str">
            <v>001.17.00040</v>
          </cell>
          <cell r="B645" t="str">
            <v>Fornecimento e Execução de Picoteamento de Piso Para Aplicação de Argamassa de Regularização em Pisos Pré Exitentes</v>
          </cell>
          <cell r="C645" t="str">
            <v>M2</v>
          </cell>
          <cell r="D645">
            <v>1.3409</v>
          </cell>
        </row>
        <row r="646">
          <cell r="A646" t="str">
            <v>001.17.00060</v>
          </cell>
          <cell r="B646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646" t="str">
            <v>M3</v>
          </cell>
          <cell r="D646">
            <v>284.53379999999999</v>
          </cell>
        </row>
        <row r="647">
          <cell r="A647" t="str">
            <v>001.17.00080</v>
          </cell>
          <cell r="B647" t="str">
            <v>Contrapiso de concreto não estrutural Fck=13,5 Mpa, preparado com régua de alumínio e desempenadeira de madeira, perfeitamente nivelado, pronto para receber o piso, esp.= 6.00 cm</v>
          </cell>
          <cell r="C647" t="str">
            <v>M2</v>
          </cell>
          <cell r="D647">
            <v>17.023700000000002</v>
          </cell>
        </row>
        <row r="648">
          <cell r="A648" t="str">
            <v>001.17.00100</v>
          </cell>
          <cell r="B648" t="str">
            <v>Calçada em concreto Fck=13,5 Mpa, no traço 1:3:6 com junta de dilatação seca, formando quadro de 1.00x2.00 m, com 6 cm de espessura, preparado com régua de alumínio e desempenadeira de madeira, perfeitamente nivelado.</v>
          </cell>
          <cell r="C648" t="str">
            <v>M2</v>
          </cell>
          <cell r="D648">
            <v>19.578299999999999</v>
          </cell>
        </row>
        <row r="649">
          <cell r="A649" t="str">
            <v>001.17.00120</v>
          </cell>
          <cell r="B649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649" t="str">
            <v>M2</v>
          </cell>
          <cell r="D649">
            <v>19.578299999999999</v>
          </cell>
        </row>
        <row r="650">
          <cell r="A650" t="str">
            <v>001.17.00140</v>
          </cell>
          <cell r="B650" t="str">
            <v>Calçada em Concreto Usinado 13,50 Mpa, Com Junta de Dilatação Seca  formando Quadro 1.50 x 1.50 m, sendo a espessura de e= 5.00 cm, preparado com régua de alumínio e desempenadeira de madeira, perfeitamente nivelado.</v>
          </cell>
          <cell r="C650" t="str">
            <v>M2</v>
          </cell>
          <cell r="D650">
            <v>20.494199999999999</v>
          </cell>
        </row>
        <row r="651">
          <cell r="A651" t="str">
            <v>001.17.00160</v>
          </cell>
          <cell r="B651" t="str">
            <v>Calçada em Concreto Usinado 13,50 Mpa, Com Junta de Dilatação Seca, formando Quadro 1.50 x 1.50 m, sendo a espessura de e=7.00 cm, preparado com régua de alumínio e desempenadeira de madeira, perfeitamente nivelado.</v>
          </cell>
          <cell r="C651" t="str">
            <v>M2</v>
          </cell>
          <cell r="D651">
            <v>25.386099999999999</v>
          </cell>
        </row>
        <row r="652">
          <cell r="A652" t="str">
            <v>001.17.00180</v>
          </cell>
          <cell r="B652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652" t="str">
            <v>M2</v>
          </cell>
          <cell r="D652">
            <v>6.7178000000000004</v>
          </cell>
        </row>
        <row r="653">
          <cell r="A653" t="str">
            <v>001.17.00200</v>
          </cell>
          <cell r="B653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653" t="str">
            <v>M2</v>
          </cell>
          <cell r="D653">
            <v>10.9381</v>
          </cell>
        </row>
        <row r="654">
          <cell r="A654" t="str">
            <v>001.17.00220</v>
          </cell>
          <cell r="B654" t="str">
            <v>Cimentado liso queimado c/ po xadrez e=1.5 cm c/argamassa de cimento e areia no traço 1:3, umidecer abundantemente o contrapiso, aplicar nata de agua e cimento e finalmente a aplicar a argamassa.</v>
          </cell>
          <cell r="C654" t="str">
            <v>M2</v>
          </cell>
          <cell r="D654">
            <v>7.5518000000000001</v>
          </cell>
        </row>
        <row r="655">
          <cell r="A655" t="str">
            <v>001.17.00240</v>
          </cell>
          <cell r="B655" t="str">
            <v>Revestimento com Piso Cerâmico Esmaltado (dimensão mínima 300x300mm, espessura mínima 8 mm), PI 02, Assentado Com Argamassa Colante Uso Interno, incl. rejuntamento.</v>
          </cell>
          <cell r="C655" t="str">
            <v>M2</v>
          </cell>
          <cell r="D655">
            <v>19.539899999999999</v>
          </cell>
        </row>
        <row r="656">
          <cell r="A656" t="str">
            <v>001.17.00260</v>
          </cell>
          <cell r="B656" t="str">
            <v>Revestimento com Piso Cerâmico Esmaltado (dimensão mínima 300x300mm, espessura mínima 8 mm), PI 03, Assentado Com Argamassa Colante Uso Interno, incl. rejuntamento</v>
          </cell>
          <cell r="C656" t="str">
            <v>M2</v>
          </cell>
          <cell r="D656">
            <v>19.539899999999999</v>
          </cell>
        </row>
        <row r="657">
          <cell r="A657" t="str">
            <v>001.17.00280</v>
          </cell>
          <cell r="B657" t="str">
            <v>Revestimento com Piso Cerâmico Esmaltado (dimensão mínima 300x300mm, espessura mínima 8 mm), PI 04, Assentado Com Argamassa Colante Uso Interno, incl. rejuntamento</v>
          </cell>
          <cell r="C657" t="str">
            <v>M2</v>
          </cell>
          <cell r="D657">
            <v>19.539899999999999</v>
          </cell>
        </row>
        <row r="658">
          <cell r="A658" t="str">
            <v>001.17.00300</v>
          </cell>
          <cell r="B658" t="str">
            <v>Revestimento com Piso Cerâmico Esmaltado (dimensão mínima 300x300mm, espessura mínima 8 mm), PI 05, Assentado Com Argamassa Colante Uso Interno, incl. rejuntamento</v>
          </cell>
          <cell r="C658" t="str">
            <v>M2</v>
          </cell>
          <cell r="D658">
            <v>19.539899999999999</v>
          </cell>
        </row>
        <row r="659">
          <cell r="A659" t="str">
            <v>001.17.00320</v>
          </cell>
          <cell r="B659" t="str">
            <v>Revestimento de pisos e lajotas cerâmicas 30x30 cm assente c/argamassa de cimento e areia 1:4</v>
          </cell>
          <cell r="C659" t="str">
            <v>M2</v>
          </cell>
          <cell r="D659">
            <v>21.958600000000001</v>
          </cell>
        </row>
        <row r="660">
          <cell r="A660" t="str">
            <v>001.17.00340</v>
          </cell>
          <cell r="B660" t="str">
            <v>Assentamento de ladrilho hidráulico cor natural do cimento, assente com argamassa mista de cimento, cal e areia traço 1:4 adição 100 kg cimento</v>
          </cell>
          <cell r="C660" t="str">
            <v>M2</v>
          </cell>
          <cell r="D660">
            <v>34.7776</v>
          </cell>
        </row>
        <row r="661">
          <cell r="A661" t="str">
            <v>001.17.00360</v>
          </cell>
          <cell r="B661" t="str">
            <v>Assentamento de ladrilho hidráulico cor única, assente com argamassa mista de cimento, cal e areia traço 1:4 adição 100 kg cimento</v>
          </cell>
          <cell r="C661" t="str">
            <v>M2</v>
          </cell>
          <cell r="D661">
            <v>36.977600000000002</v>
          </cell>
        </row>
        <row r="662">
          <cell r="A662" t="str">
            <v>001.17.00380</v>
          </cell>
          <cell r="B662" t="str">
            <v>Assentamento de ladrilho hidráulico tipo Cuiabá, assente com argamassa mista de cimento, cal e areia traço 1:4 adição 100 kg cimento</v>
          </cell>
          <cell r="C662" t="str">
            <v>M2</v>
          </cell>
          <cell r="D662">
            <v>38.077599999999997</v>
          </cell>
        </row>
        <row r="663">
          <cell r="A663" t="str">
            <v>001.17.00400</v>
          </cell>
          <cell r="B663" t="str">
            <v>Assentamento de ladrilho hidráulico tipo Copacabana, assente com argamassa mista de cimento, cal e areia traço 1:4 adição 100 kg cimento</v>
          </cell>
          <cell r="C663" t="str">
            <v>M2</v>
          </cell>
          <cell r="D663">
            <v>43.577599999999997</v>
          </cell>
        </row>
        <row r="664">
          <cell r="A664" t="str">
            <v>001.17.00420</v>
          </cell>
          <cell r="B664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664" t="str">
            <v>M2</v>
          </cell>
          <cell r="D664">
            <v>17.291699999999999</v>
          </cell>
        </row>
        <row r="665">
          <cell r="A665" t="str">
            <v>001.17.00440</v>
          </cell>
          <cell r="B665" t="str">
            <v>Assentamento de junta plástica de dilatacao p/pisos de 19 mm</v>
          </cell>
          <cell r="C665" t="str">
            <v>ML</v>
          </cell>
          <cell r="D665">
            <v>1.6786000000000001</v>
          </cell>
        </row>
        <row r="666">
          <cell r="A666" t="str">
            <v>001.17.00460</v>
          </cell>
          <cell r="B666" t="str">
            <v>Revestimento de piso em ardosia natural 40x40cm cor preta tipo on com resinex</v>
          </cell>
          <cell r="C666" t="str">
            <v>M2</v>
          </cell>
          <cell r="D666">
            <v>26.813199999999998</v>
          </cell>
        </row>
        <row r="667">
          <cell r="A667" t="str">
            <v>001.17.00480</v>
          </cell>
          <cell r="B667" t="str">
            <v>Revestimento de paviflex sobre lastro ou laje regularizada, assentado com cola especial de 2.00 mm de espessura</v>
          </cell>
          <cell r="C667" t="str">
            <v>M2</v>
          </cell>
          <cell r="D667">
            <v>40.234699999999997</v>
          </cell>
        </row>
        <row r="668">
          <cell r="A668" t="str">
            <v>001.17.00500</v>
          </cell>
          <cell r="B668" t="str">
            <v>Revestimento de paviflex sobre lastro ou laje regularizada, assentado com cola especial de 3.20 mm de espessura</v>
          </cell>
          <cell r="C668" t="str">
            <v>M2</v>
          </cell>
          <cell r="D668">
            <v>68.584699999999998</v>
          </cell>
        </row>
        <row r="669">
          <cell r="A669" t="str">
            <v>001.17.00520</v>
          </cell>
          <cell r="B669" t="str">
            <v>Revestimento de paviflex sobre lastro ou laje regularizada, assentado com cola especial de 1.60 mm de espessura</v>
          </cell>
          <cell r="C669" t="str">
            <v>M2</v>
          </cell>
          <cell r="D669">
            <v>32.884700000000002</v>
          </cell>
        </row>
        <row r="670">
          <cell r="A670" t="str">
            <v>001.17.00540</v>
          </cell>
          <cell r="B670" t="str">
            <v>Revestimento da escada (degrau e espelho) c/ ardósia preta tipo on c/ resinex</v>
          </cell>
          <cell r="C670" t="str">
            <v>M2</v>
          </cell>
          <cell r="D670">
            <v>31.087</v>
          </cell>
        </row>
        <row r="671">
          <cell r="A671" t="str">
            <v>001.17.00560</v>
          </cell>
          <cell r="B671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671" t="str">
            <v>M2</v>
          </cell>
          <cell r="D671">
            <v>42.822499999999998</v>
          </cell>
        </row>
        <row r="672">
          <cell r="A672" t="str">
            <v>001.17.00580</v>
          </cell>
          <cell r="B672" t="str">
            <v>Assentamento de rodapé de cimentado usando argamassa de cimento e areia 1:3 com altura de 10 cm, simples</v>
          </cell>
          <cell r="C672" t="str">
            <v>ML</v>
          </cell>
          <cell r="D672">
            <v>5.5068999999999999</v>
          </cell>
        </row>
        <row r="673">
          <cell r="A673" t="str">
            <v>001.17.00600</v>
          </cell>
          <cell r="B673" t="str">
            <v>Assentamento de rodapé de cimentado usando argamassa de cimento e areia 1:3 com altura de 10 cm, de cor</v>
          </cell>
          <cell r="C673" t="str">
            <v>ML</v>
          </cell>
          <cell r="D673">
            <v>6.4356</v>
          </cell>
        </row>
        <row r="674">
          <cell r="A674" t="str">
            <v>001.17.00620</v>
          </cell>
          <cell r="B674" t="str">
            <v>Assentamento de rodapés para pisos em ceramica 30x30</v>
          </cell>
          <cell r="C674" t="str">
            <v>ML</v>
          </cell>
          <cell r="D674">
            <v>5.5180999999999996</v>
          </cell>
        </row>
        <row r="675">
          <cell r="A675" t="str">
            <v>001.17.00640</v>
          </cell>
          <cell r="B675" t="str">
            <v>Assentamento de rodapés de de madeira de 10 cm de altura</v>
          </cell>
          <cell r="C675" t="str">
            <v>ML</v>
          </cell>
          <cell r="D675">
            <v>7.4701000000000004</v>
          </cell>
        </row>
        <row r="676">
          <cell r="A676" t="str">
            <v>001.17.00660</v>
          </cell>
          <cell r="B676" t="str">
            <v>Assentamento de mármore c/10 cm de altura e 2.00 cm de espessura</v>
          </cell>
          <cell r="C676" t="str">
            <v>ML</v>
          </cell>
          <cell r="D676">
            <v>19.675699999999999</v>
          </cell>
        </row>
        <row r="677">
          <cell r="A677" t="str">
            <v>001.17.00680</v>
          </cell>
          <cell r="B677" t="str">
            <v>Assentamento de rodapé de cerâmica empregando pasta de argamassa de cimento colante</v>
          </cell>
          <cell r="C677" t="str">
            <v>ML</v>
          </cell>
          <cell r="D677">
            <v>2.1625999999999999</v>
          </cell>
        </row>
        <row r="678">
          <cell r="A678" t="str">
            <v>001.17.00700</v>
          </cell>
          <cell r="B678" t="str">
            <v>Assentamento de paviflex c/9 cm de altura assente com cola especial</v>
          </cell>
          <cell r="C678" t="str">
            <v>ML</v>
          </cell>
          <cell r="D678">
            <v>4.3391000000000002</v>
          </cell>
        </row>
        <row r="679">
          <cell r="A679" t="str">
            <v>001.17.00720</v>
          </cell>
          <cell r="B679" t="str">
            <v>Assentamento de rodapé de madeira de peróba 7x1.5 cm fixados c/tacos de peróba previamente chumbados na alvenaria c/ espaçamento max. de 2.00x2.00 m</v>
          </cell>
          <cell r="C679" t="str">
            <v>ML</v>
          </cell>
          <cell r="D679">
            <v>22.881</v>
          </cell>
        </row>
        <row r="680">
          <cell r="A680" t="str">
            <v>001.17.00740</v>
          </cell>
          <cell r="B680" t="str">
            <v>Assentamento de rodapé de ardósia natural</v>
          </cell>
          <cell r="C680" t="str">
            <v>ML</v>
          </cell>
          <cell r="D680">
            <v>8.0330999999999992</v>
          </cell>
        </row>
        <row r="681">
          <cell r="A681" t="str">
            <v>001.17.00760</v>
          </cell>
          <cell r="B681" t="str">
            <v>Assentamento de rodapé de granito na cor verde ubatuba com 7 cm de espessura</v>
          </cell>
          <cell r="C681" t="str">
            <v>ML</v>
          </cell>
          <cell r="D681">
            <v>19.363700000000001</v>
          </cell>
        </row>
        <row r="682">
          <cell r="A682" t="str">
            <v>001.17.00780</v>
          </cell>
          <cell r="B682" t="str">
            <v>Assentamento de rodapé de de lajota colonial</v>
          </cell>
          <cell r="C682" t="str">
            <v>ML</v>
          </cell>
          <cell r="D682">
            <v>8.2090999999999994</v>
          </cell>
        </row>
        <row r="683">
          <cell r="A683" t="str">
            <v>001.17.00800</v>
          </cell>
          <cell r="B683" t="str">
            <v>Assentamento de soleiras externas c/ pingadeira ou ressalto penetrando 2.50 cm de c/ lado da alvenaria assentado c/ aragam. de cimento e areia no traço 1:4, de mármore branco marfim 3.00 cm</v>
          </cell>
          <cell r="C683" t="str">
            <v>ML</v>
          </cell>
          <cell r="D683">
            <v>21.2012</v>
          </cell>
        </row>
        <row r="684">
          <cell r="A684" t="str">
            <v>001.17.00820</v>
          </cell>
          <cell r="B684" t="str">
            <v>Assentamento de soleiras externas c/ pingadeira ou ressalto penetrando 2.50 cm de c/ lado da alvenaria assentado c/ aragam. de cimento e areia no traço 1:4, de granilite</v>
          </cell>
          <cell r="C684" t="str">
            <v>ML</v>
          </cell>
          <cell r="D684">
            <v>6.5772000000000004</v>
          </cell>
        </row>
        <row r="685">
          <cell r="A685" t="str">
            <v>001.17.00840</v>
          </cell>
          <cell r="B685" t="str">
            <v>Assentamento de soleira interna de 0.15 m de mármore branco marfim 3.00 cmassente c/ argamassa de cimento e areia 1:4 m</v>
          </cell>
          <cell r="C685" t="str">
            <v>ML</v>
          </cell>
          <cell r="D685">
            <v>20.424099999999999</v>
          </cell>
        </row>
        <row r="686">
          <cell r="A686" t="str">
            <v>001.17.00860</v>
          </cell>
          <cell r="B686" t="str">
            <v>Assentamento de soleira interna de 0.15 m de granilite  assente c/ argamassa de cimento e areia 1:4 m</v>
          </cell>
          <cell r="C686" t="str">
            <v>ML</v>
          </cell>
          <cell r="D686">
            <v>7.1993999999999998</v>
          </cell>
        </row>
        <row r="687">
          <cell r="A687" t="str">
            <v>001.17.00880</v>
          </cell>
          <cell r="B687" t="str">
            <v>Assentamento de soleira interna de 0.15 m de ardósia ,assente c/ argamassa de cimento e areia no traço 1:4</v>
          </cell>
          <cell r="C687" t="str">
            <v>ML</v>
          </cell>
          <cell r="D687">
            <v>11.467000000000001</v>
          </cell>
        </row>
        <row r="688">
          <cell r="A688" t="str">
            <v>001.17.00900</v>
          </cell>
          <cell r="B688" t="str">
            <v>Assentamento de soleira de granito l=0,15m e=2cm</v>
          </cell>
          <cell r="C688" t="str">
            <v>UN</v>
          </cell>
          <cell r="D688">
            <v>23.526199999999999</v>
          </cell>
        </row>
        <row r="689">
          <cell r="A689" t="str">
            <v>001.17.00920</v>
          </cell>
          <cell r="B689" t="str">
            <v>Assentamento de soleira de granito na cor verde ubatuba l=15 cm</v>
          </cell>
          <cell r="C689" t="str">
            <v>ML</v>
          </cell>
          <cell r="D689">
            <v>40.626199999999997</v>
          </cell>
        </row>
        <row r="690">
          <cell r="A690" t="str">
            <v>001.17.00940</v>
          </cell>
          <cell r="B690" t="str">
            <v>Assentamento de peitoril de mármore branco espessura 3.00 cm, assente com argamassa de cimento e areia traço 1:4</v>
          </cell>
          <cell r="C690" t="str">
            <v>ML</v>
          </cell>
          <cell r="D690">
            <v>17.912199999999999</v>
          </cell>
        </row>
        <row r="691">
          <cell r="A691" t="str">
            <v>001.17.00960</v>
          </cell>
          <cell r="B691" t="str">
            <v>Assentamento de peitoril de granilite espessura 2.50 cm, assente com argamassa de cimento e areia traço 1:4</v>
          </cell>
          <cell r="C691" t="str">
            <v>ML</v>
          </cell>
          <cell r="D691">
            <v>8.5312000000000001</v>
          </cell>
        </row>
        <row r="692">
          <cell r="A692" t="str">
            <v>001.17.00980</v>
          </cell>
          <cell r="B692" t="str">
            <v>Assentamento de peitoril de ardósia polida  espessura 3.00 cm, assente com argamassa de cimento e areia traço 1:4</v>
          </cell>
          <cell r="C692" t="str">
            <v>ML</v>
          </cell>
          <cell r="D692">
            <v>14.2743</v>
          </cell>
        </row>
        <row r="693">
          <cell r="A693" t="str">
            <v>001.17.01000</v>
          </cell>
          <cell r="B693" t="str">
            <v>Assentamento de peitoril interno de mármore branco espessura 2.00 cm, assentes com argamassa de cimento e areia 1:4</v>
          </cell>
          <cell r="C693" t="str">
            <v>ML</v>
          </cell>
          <cell r="D693">
            <v>18.950099999999999</v>
          </cell>
        </row>
        <row r="694">
          <cell r="A694" t="str">
            <v>001.17.01020</v>
          </cell>
          <cell r="B694" t="str">
            <v>Assentamento de peitoril interno de granilite espessura 2.50 cm, assentes com argamassa de cimento e areia 1:4</v>
          </cell>
          <cell r="C694" t="str">
            <v>ML</v>
          </cell>
          <cell r="D694">
            <v>5.8000999999999996</v>
          </cell>
        </row>
        <row r="695">
          <cell r="A695" t="str">
            <v>001.18</v>
          </cell>
          <cell r="B695" t="str">
            <v>FORROS E DIVISÓRIAS</v>
          </cell>
        </row>
        <row r="696">
          <cell r="A696" t="str">
            <v>001.18.00020</v>
          </cell>
          <cell r="B696" t="str">
            <v>Forro de tábuas de cedrinho 10.00x1.00 cm aplicados em sarrafos 10x2.5 cm espacados de 50x50 cm</v>
          </cell>
          <cell r="C696" t="str">
            <v>M2</v>
          </cell>
          <cell r="D696">
            <v>28.981100000000001</v>
          </cell>
        </row>
        <row r="697">
          <cell r="A697" t="str">
            <v>001.18.00040</v>
          </cell>
          <cell r="B697" t="str">
            <v>Forro de tábuas de cedrinho 10.00x1.00 cm aplicados em caibros de 5x6 cm espaçados de 50x50 cm</v>
          </cell>
          <cell r="C697" t="str">
            <v>M2</v>
          </cell>
          <cell r="D697">
            <v>29.6081</v>
          </cell>
        </row>
        <row r="698">
          <cell r="A698" t="str">
            <v>001.18.00060</v>
          </cell>
          <cell r="B698" t="str">
            <v>Cimalha de cedrinho</v>
          </cell>
          <cell r="C698" t="str">
            <v>ML</v>
          </cell>
          <cell r="D698">
            <v>2.3504</v>
          </cell>
        </row>
        <row r="699">
          <cell r="A699" t="str">
            <v>001.18.00080</v>
          </cell>
          <cell r="B699" t="str">
            <v>Forro de gesso 60x60 cm liso fixado diretamente na estrutura por meio de arame galvanizado</v>
          </cell>
          <cell r="C699" t="str">
            <v>M2</v>
          </cell>
          <cell r="D699">
            <v>17.4831</v>
          </cell>
        </row>
        <row r="700">
          <cell r="A700" t="str">
            <v>001.18.00100</v>
          </cell>
          <cell r="B700" t="str">
            <v>Forro Em Gesso Acartonado com Painel FGA  incl. assessórios</v>
          </cell>
          <cell r="C700" t="str">
            <v>M2</v>
          </cell>
          <cell r="D700">
            <v>24.903099999999998</v>
          </cell>
        </row>
        <row r="701">
          <cell r="A701" t="str">
            <v>001.18.00120</v>
          </cell>
          <cell r="B701" t="str">
            <v>Forro Em Gesso Acartonado com Painel FGE  incl. assessórios</v>
          </cell>
          <cell r="C701" t="str">
            <v>M2</v>
          </cell>
          <cell r="D701">
            <v>38.106699999999996</v>
          </cell>
        </row>
        <row r="702">
          <cell r="A702" t="str">
            <v>001.18.00140</v>
          </cell>
          <cell r="B702" t="str">
            <v>Fornecimento e Instalação de Moldura em Gesso h=7 cm</v>
          </cell>
          <cell r="C702" t="str">
            <v>M</v>
          </cell>
          <cell r="D702">
            <v>7</v>
          </cell>
        </row>
        <row r="703">
          <cell r="A703" t="str">
            <v>001.18.00160</v>
          </cell>
          <cell r="B703" t="str">
            <v>Sanca de gesso l=1,20 m</v>
          </cell>
          <cell r="C703" t="str">
            <v>ML</v>
          </cell>
          <cell r="D703">
            <v>25</v>
          </cell>
        </row>
        <row r="704">
          <cell r="A704" t="str">
            <v>001.18.00180</v>
          </cell>
          <cell r="B704" t="str">
            <v>Sanca de gesso l=0,30m</v>
          </cell>
          <cell r="C704" t="str">
            <v>ML</v>
          </cell>
          <cell r="D704">
            <v>9</v>
          </cell>
        </row>
        <row r="705">
          <cell r="A705" t="str">
            <v>001.18.00200</v>
          </cell>
          <cell r="B705" t="str">
            <v>Fornecimento e Instalação de Forro de pvc branco 200 mm, incl. estrutura para fixação em metalon galvanizado e rodaforro</v>
          </cell>
          <cell r="C705" t="str">
            <v>M2</v>
          </cell>
          <cell r="D705">
            <v>29</v>
          </cell>
        </row>
        <row r="706">
          <cell r="A706" t="str">
            <v>001.18.00220</v>
          </cell>
          <cell r="B706" t="str">
            <v>Substituição de tábuas p/forro de cedrinho</v>
          </cell>
          <cell r="C706" t="str">
            <v>M2</v>
          </cell>
          <cell r="D706">
            <v>18.575099999999999</v>
          </cell>
        </row>
        <row r="707">
          <cell r="A707" t="str">
            <v>001.18.00240</v>
          </cell>
          <cell r="B707" t="str">
            <v>Repregamento de forro de madeira</v>
          </cell>
          <cell r="C707" t="str">
            <v>M2</v>
          </cell>
          <cell r="D707">
            <v>1.3022</v>
          </cell>
        </row>
        <row r="708">
          <cell r="A708" t="str">
            <v>001.18.00260</v>
          </cell>
          <cell r="B708" t="str">
            <v>Fornecimento e instalação de divisória de granilite para sanitários assentada com argamassa de cimento e areia 1:3</v>
          </cell>
          <cell r="C708" t="str">
            <v>M2</v>
          </cell>
          <cell r="D708">
            <v>118.4789</v>
          </cell>
        </row>
        <row r="709">
          <cell r="A709" t="str">
            <v>001.18.00280</v>
          </cell>
          <cell r="B709" t="str">
            <v>Fornecimento e instalação de divisória p/ banheiro em ardosia polida natural c/ resinex</v>
          </cell>
          <cell r="C709" t="str">
            <v>M2</v>
          </cell>
          <cell r="D709">
            <v>109.74209999999999</v>
          </cell>
        </row>
        <row r="710">
          <cell r="A710" t="str">
            <v>001.18.00300</v>
          </cell>
          <cell r="B710" t="str">
            <v>Fornecimento e instalação de divisória p/ banheiro em granito polido, assente com argamassa,  na cor cinza.</v>
          </cell>
          <cell r="C710" t="str">
            <v>M2</v>
          </cell>
          <cell r="D710">
            <v>156.2921</v>
          </cell>
        </row>
        <row r="711">
          <cell r="A711" t="str">
            <v>001.18.00320</v>
          </cell>
          <cell r="B711" t="str">
            <v>Fornecimento e instalação de divisória naval stander padrão bege com perfis de aço na cor preto , cinza ou branco</v>
          </cell>
          <cell r="C711" t="str">
            <v>M2</v>
          </cell>
          <cell r="D711">
            <v>42.415199999999999</v>
          </cell>
        </row>
        <row r="712">
          <cell r="A712" t="str">
            <v>001.18.00340</v>
          </cell>
          <cell r="B712" t="str">
            <v>Fornecimento e instalação de porta de divisória  incl.montante , fechadura e dobradiças, divisória naval stander branco, cinza ou areia jundiai  com perfis de aço na cor preto, branco e cinza</v>
          </cell>
          <cell r="C712" t="str">
            <v>CJ</v>
          </cell>
          <cell r="D712">
            <v>126.0838</v>
          </cell>
        </row>
        <row r="713">
          <cell r="A713" t="str">
            <v>001.18.00360</v>
          </cell>
          <cell r="B713" t="str">
            <v>Fornecimento e instalação de divisória naval stander padrão branco, cinza ou areia jundiai, perfis de aço na cor preta e bandeira em vidro</v>
          </cell>
          <cell r="C713" t="str">
            <v>M2</v>
          </cell>
          <cell r="D713">
            <v>56.115600000000001</v>
          </cell>
        </row>
        <row r="714">
          <cell r="A714" t="str">
            <v>001.18.00380</v>
          </cell>
          <cell r="B714" t="str">
            <v>Fornecimento e instalação de porta de divisória  incl.montante , fechadura e dobradiças, divisória naval stander branco, cinza ou areia jundiai  com perfis de aço na cor preto, branco e cinza</v>
          </cell>
          <cell r="C714" t="str">
            <v>CJ</v>
          </cell>
          <cell r="D714">
            <v>126.0838</v>
          </cell>
        </row>
        <row r="715">
          <cell r="A715" t="str">
            <v>001.18.00400</v>
          </cell>
          <cell r="B715" t="str">
            <v>Fornecimento e instalação de ferragens para porta de divisória</v>
          </cell>
          <cell r="C715" t="str">
            <v>UN</v>
          </cell>
          <cell r="D715">
            <v>71.041899999999998</v>
          </cell>
        </row>
        <row r="716">
          <cell r="A716" t="str">
            <v>001.18.00420</v>
          </cell>
          <cell r="B716" t="str">
            <v>Parede Em Gesso Acartonado Revestida nas Duas Faces com Painel FGE sendo Montante e Guia 75, incl. parafuso GN 25, Massa e Fita .</v>
          </cell>
          <cell r="C716" t="str">
            <v>M2</v>
          </cell>
          <cell r="D716">
            <v>60.340299999999999</v>
          </cell>
        </row>
        <row r="717">
          <cell r="A717" t="str">
            <v>001.19</v>
          </cell>
          <cell r="B717" t="str">
            <v>VIDROS</v>
          </cell>
        </row>
        <row r="718">
          <cell r="A718" t="str">
            <v>001.19.00020</v>
          </cell>
          <cell r="B718" t="str">
            <v>Fornecimento e Instalação de Vidro liso incolor espessura 3.00 mm</v>
          </cell>
          <cell r="C718" t="str">
            <v>M2</v>
          </cell>
          <cell r="D718">
            <v>42</v>
          </cell>
        </row>
        <row r="719">
          <cell r="A719" t="str">
            <v>001.19.00040</v>
          </cell>
          <cell r="B719" t="str">
            <v>Fornecimento e Instalação de Vidro liso incolor espessura 4.00 mm</v>
          </cell>
          <cell r="C719" t="str">
            <v>M2</v>
          </cell>
          <cell r="D719">
            <v>58</v>
          </cell>
        </row>
        <row r="720">
          <cell r="A720" t="str">
            <v>001.19.00060</v>
          </cell>
          <cell r="B720" t="str">
            <v>Fornecimento e Instalação de Vidro liso incolor espessura 5.00 mm</v>
          </cell>
          <cell r="C720" t="str">
            <v>M2</v>
          </cell>
          <cell r="D720">
            <v>75</v>
          </cell>
        </row>
        <row r="721">
          <cell r="A721" t="str">
            <v>001.19.00080</v>
          </cell>
          <cell r="B721" t="str">
            <v>Fornecimento e Instalação de Vidro liso incolor espessura 6.00 mm</v>
          </cell>
          <cell r="C721" t="str">
            <v>M2</v>
          </cell>
          <cell r="D721">
            <v>85</v>
          </cell>
        </row>
        <row r="722">
          <cell r="A722" t="str">
            <v>001.19.00100</v>
          </cell>
          <cell r="B722" t="str">
            <v>Fornecimento e Instalação de Vidro liso incolor espessura 8.00 mm</v>
          </cell>
          <cell r="C722" t="str">
            <v>M2</v>
          </cell>
          <cell r="D722">
            <v>100</v>
          </cell>
        </row>
        <row r="723">
          <cell r="A723" t="str">
            <v>001.19.00120</v>
          </cell>
          <cell r="B723" t="str">
            <v>Fornecimento e Instalação de Vidro liso incolor espessura 10.00 mm</v>
          </cell>
          <cell r="C723" t="str">
            <v>M2</v>
          </cell>
          <cell r="D723">
            <v>145</v>
          </cell>
        </row>
        <row r="724">
          <cell r="A724" t="str">
            <v>001.19.00140</v>
          </cell>
          <cell r="B724" t="str">
            <v>Fornecimento e Instalação de Vidro martelado espessura 3.00 mm</v>
          </cell>
          <cell r="C724" t="str">
            <v>M2</v>
          </cell>
          <cell r="D724">
            <v>42</v>
          </cell>
        </row>
        <row r="725">
          <cell r="A725" t="str">
            <v>001.19.00160</v>
          </cell>
          <cell r="B725" t="str">
            <v>Fornecimento e Instalação de Vidro canelado comum espessura 4.00 mm</v>
          </cell>
          <cell r="C725" t="str">
            <v>M2</v>
          </cell>
          <cell r="D725">
            <v>42</v>
          </cell>
        </row>
        <row r="726">
          <cell r="A726" t="str">
            <v>001.19.00180</v>
          </cell>
          <cell r="B726" t="str">
            <v>Fornecimento e Instalação de Vidro liso fumê cinza espessura 4.00 mm</v>
          </cell>
          <cell r="C726" t="str">
            <v>M2</v>
          </cell>
          <cell r="D726">
            <v>85</v>
          </cell>
        </row>
        <row r="727">
          <cell r="A727" t="str">
            <v>001.19.00200</v>
          </cell>
          <cell r="B727" t="str">
            <v>Fornecimento e Instalação de Vidro liso fumê cinza espessura 5.00 mm</v>
          </cell>
          <cell r="C727" t="str">
            <v>M2</v>
          </cell>
          <cell r="D727">
            <v>100</v>
          </cell>
        </row>
        <row r="728">
          <cell r="A728" t="str">
            <v>001.19.00220</v>
          </cell>
          <cell r="B728" t="str">
            <v>Fornecimento e Instalação de Vidro liso cinza fumê espessura 6.00 mm</v>
          </cell>
          <cell r="C728" t="str">
            <v>M2</v>
          </cell>
          <cell r="D728">
            <v>115</v>
          </cell>
        </row>
        <row r="729">
          <cell r="A729" t="str">
            <v>001.19.00240</v>
          </cell>
          <cell r="B729" t="str">
            <v>Fornecimento e Instalação de Vidro liso cinza fumê espessura 8.00 mm</v>
          </cell>
          <cell r="C729" t="str">
            <v>M2</v>
          </cell>
          <cell r="D729">
            <v>155</v>
          </cell>
        </row>
        <row r="730">
          <cell r="A730" t="str">
            <v>001.19.00260</v>
          </cell>
          <cell r="B730" t="str">
            <v>Fornecimento e Instalação de Vidro liso fumê cinza espessura 10.00 mm</v>
          </cell>
          <cell r="C730" t="str">
            <v>M2</v>
          </cell>
          <cell r="D730">
            <v>195</v>
          </cell>
        </row>
        <row r="731">
          <cell r="A731" t="str">
            <v>001.19.00280</v>
          </cell>
          <cell r="B731" t="str">
            <v>Fornecimento e Instalação de Vidro liso incolor termperado espessura 6.00 mm</v>
          </cell>
          <cell r="C731" t="str">
            <v>M2</v>
          </cell>
          <cell r="D731">
            <v>115</v>
          </cell>
        </row>
        <row r="732">
          <cell r="A732" t="str">
            <v>001.19.00300</v>
          </cell>
          <cell r="B732" t="str">
            <v>Fornecimento e Instalação de Vidro liso incolor termperado espessura 8.00 mm</v>
          </cell>
          <cell r="C732" t="str">
            <v>M2</v>
          </cell>
          <cell r="D732">
            <v>140</v>
          </cell>
        </row>
        <row r="733">
          <cell r="A733" t="str">
            <v>001.19.00320</v>
          </cell>
          <cell r="B733" t="str">
            <v>Fornecimento e Instalação de Vidro liso incolor termperado espessura 10.00 mm</v>
          </cell>
          <cell r="C733" t="str">
            <v>M2</v>
          </cell>
          <cell r="D733">
            <v>170</v>
          </cell>
        </row>
        <row r="734">
          <cell r="A734" t="str">
            <v>001.19.00340</v>
          </cell>
          <cell r="B734" t="str">
            <v>Fornecimento e Instalação de Vidro liso cinza fumê temperado espessura 6 mm</v>
          </cell>
          <cell r="C734" t="str">
            <v>M2</v>
          </cell>
          <cell r="D734">
            <v>145</v>
          </cell>
        </row>
        <row r="735">
          <cell r="A735" t="str">
            <v>001.19.00360</v>
          </cell>
          <cell r="B735" t="str">
            <v>Fornecimento e Instalação de Vidro liso cinza fumê temperado espessura 8 mm</v>
          </cell>
          <cell r="C735" t="str">
            <v>M2</v>
          </cell>
          <cell r="D735">
            <v>190</v>
          </cell>
        </row>
        <row r="736">
          <cell r="A736" t="str">
            <v>001.19.00380</v>
          </cell>
          <cell r="B736" t="str">
            <v>Fornecimento e Instalação de Vidro liso cinza fumê temperado espessura 10 mm</v>
          </cell>
          <cell r="C736" t="str">
            <v>M2</v>
          </cell>
          <cell r="D736">
            <v>225</v>
          </cell>
        </row>
        <row r="737">
          <cell r="A737" t="str">
            <v>001.19.00400</v>
          </cell>
          <cell r="B737" t="str">
            <v>Fornecimento e Instalação de Perfil """"""""U"""""""" Cavalão</v>
          </cell>
          <cell r="C737" t="str">
            <v>ML</v>
          </cell>
          <cell r="D737">
            <v>8.6966999999999999</v>
          </cell>
        </row>
        <row r="738">
          <cell r="A738" t="str">
            <v>001.19.00420</v>
          </cell>
          <cell r="B738" t="str">
            <v>Fornecimento e Instalação de Dobradiça Inferior Para Porta de Vidro</v>
          </cell>
          <cell r="C738" t="str">
            <v>UN</v>
          </cell>
          <cell r="D738">
            <v>53.465899999999998</v>
          </cell>
        </row>
        <row r="739">
          <cell r="A739" t="str">
            <v>001.19.00440</v>
          </cell>
          <cell r="B739" t="str">
            <v>Fornecimento e Instalação de Dobradiça Superior Para Porta de Vidro</v>
          </cell>
          <cell r="C739" t="str">
            <v>UN</v>
          </cell>
          <cell r="D739">
            <v>53.465899999999998</v>
          </cell>
        </row>
        <row r="740">
          <cell r="A740" t="str">
            <v>001.19.00460</v>
          </cell>
          <cell r="B740" t="str">
            <v>Fornecimento e Instalação de Trinco Para Piso em Porta de Vidro</v>
          </cell>
          <cell r="C740" t="str">
            <v>UN</v>
          </cell>
          <cell r="D740">
            <v>62.746000000000002</v>
          </cell>
        </row>
        <row r="741">
          <cell r="A741" t="str">
            <v>001.19.00480</v>
          </cell>
          <cell r="B741" t="str">
            <v>Fornecimento e Instalação de Fechadura e  Contra Fechadura Para Porta de Vidro</v>
          </cell>
          <cell r="C741" t="str">
            <v>CJ</v>
          </cell>
          <cell r="D741">
            <v>93.465900000000005</v>
          </cell>
        </row>
        <row r="742">
          <cell r="A742" t="str">
            <v>001.19.00500</v>
          </cell>
          <cell r="B742" t="str">
            <v>Fornecimento e Instalação de Puxador de Madeira Para Porta de Vidro</v>
          </cell>
          <cell r="C742" t="str">
            <v>CJ</v>
          </cell>
          <cell r="D742">
            <v>43.465899999999998</v>
          </cell>
        </row>
        <row r="743">
          <cell r="A743" t="str">
            <v>001.19.00520</v>
          </cell>
          <cell r="B743" t="str">
            <v>Fornecimento e instalação de box para banheiro em perfil de alumínio e acrílico cinza, incl.toalheiro</v>
          </cell>
          <cell r="C743" t="str">
            <v>M2</v>
          </cell>
          <cell r="D743">
            <v>86</v>
          </cell>
        </row>
        <row r="744">
          <cell r="A744" t="str">
            <v>001.19.00540</v>
          </cell>
          <cell r="B744" t="str">
            <v>Fornecimento e instalação de box para banheiro em perfil de alumínio com acrílico fumê,cristal ou ouro velho, incl. toalheiro</v>
          </cell>
          <cell r="C744" t="str">
            <v>M2</v>
          </cell>
          <cell r="D744">
            <v>86</v>
          </cell>
        </row>
        <row r="745">
          <cell r="A745" t="str">
            <v>001.20</v>
          </cell>
          <cell r="B745" t="str">
            <v>PINTURA</v>
          </cell>
        </row>
        <row r="746">
          <cell r="A746" t="str">
            <v>001.20.00020</v>
          </cell>
          <cell r="B746" t="str">
            <v>Pintura Cal (Para Pintura ) Em Paredes e Tetos à 02 demãos, incl. Fixador p/ Cal</v>
          </cell>
          <cell r="C746" t="str">
            <v>M2</v>
          </cell>
          <cell r="D746">
            <v>0.74160000000000004</v>
          </cell>
        </row>
        <row r="747">
          <cell r="A747" t="str">
            <v>001.20.00040</v>
          </cell>
          <cell r="B747" t="str">
            <v>Emassamento de Parede Interna ou Forro Com Massa Corrida à Base de PVA  1ª Linha com Duas Demãos</v>
          </cell>
          <cell r="C747" t="str">
            <v>M2</v>
          </cell>
          <cell r="D747">
            <v>4.0425000000000004</v>
          </cell>
        </row>
        <row r="748">
          <cell r="A748" t="str">
            <v>001.20.00060</v>
          </cell>
          <cell r="B748" t="str">
            <v>Emassamento de Parede Interna, Externa ou Forro Com Massa Corrida  Acrílica  1ª Linha com Duas Demãos</v>
          </cell>
          <cell r="C748" t="str">
            <v>M2</v>
          </cell>
          <cell r="D748">
            <v>6.8258999999999999</v>
          </cell>
        </row>
        <row r="749">
          <cell r="A749" t="str">
            <v>001.20.00080</v>
          </cell>
          <cell r="B749" t="str">
            <v>Emassamento de Esquadria de Madeira, Externa ou Interna e Forro Com Massa Corrida  Para Madeira (1ª Linha)  com Duas Demãos</v>
          </cell>
          <cell r="C749" t="str">
            <v>M2</v>
          </cell>
          <cell r="D749">
            <v>4.6976000000000004</v>
          </cell>
        </row>
        <row r="750">
          <cell r="A750" t="str">
            <v>001.20.00100</v>
          </cell>
          <cell r="B750" t="str">
            <v>Pintura Em Selador Acrilico Pigmentado (1ª Linha ) Sobre Superfície Rebocada, uma demão, aplicado a rolo de lã</v>
          </cell>
          <cell r="C750" t="str">
            <v>M2</v>
          </cell>
          <cell r="D750">
            <v>1.2310000000000001</v>
          </cell>
        </row>
        <row r="751">
          <cell r="A751" t="str">
            <v>001.20.00120</v>
          </cell>
          <cell r="B751" t="str">
            <v>Pintura Em Látex PVA (1ª Linha Renner ou Suvinil) Sobre Superfície Perfeitamente Emassada, duas demãos</v>
          </cell>
          <cell r="C751" t="str">
            <v>M2</v>
          </cell>
          <cell r="D751">
            <v>2.6509</v>
          </cell>
        </row>
        <row r="752">
          <cell r="A752" t="str">
            <v>001.20.00140</v>
          </cell>
          <cell r="B752" t="str">
            <v>Pintura Em Látex PVA (1ª Linha Renner ou Suvinil) Em Superfície Rebocada Executada Incluso Limpeza e Lixamento Preliminar , 01 Demão de Selador Acrílico Pigmentado, 02 Demãos de Látex  PVA</v>
          </cell>
          <cell r="C752" t="str">
            <v>M2</v>
          </cell>
          <cell r="D752">
            <v>3.8874</v>
          </cell>
        </row>
        <row r="753">
          <cell r="A753" t="str">
            <v>001.20.00160</v>
          </cell>
          <cell r="B753" t="str">
            <v>Pintura Em Látex Acrílica (1ª Linha Renner ou Suvinil) Sobre Superfície Perfeitamente Emassada, duas demãos</v>
          </cell>
          <cell r="C753" t="str">
            <v>M2</v>
          </cell>
          <cell r="D753">
            <v>2.8126000000000002</v>
          </cell>
        </row>
        <row r="754">
          <cell r="A754" t="str">
            <v>001.20.00180</v>
          </cell>
          <cell r="B754" t="str">
            <v>Pintura Em Látex Acrílico (1ª Linha Renner ou Suvinil) Em Superfície Rebocada Executada Incluso Limpeza e Lixamento Preliminar , 01 Demão de Fundo Preparador de Superfície a Base de Água, 02 Demãos de Látex  PVA</v>
          </cell>
          <cell r="C754" t="str">
            <v>M2</v>
          </cell>
          <cell r="D754">
            <v>4.0491000000000001</v>
          </cell>
        </row>
        <row r="755">
          <cell r="A755" t="str">
            <v>001.20.00200</v>
          </cell>
          <cell r="B755" t="str">
            <v>Textura Acrílica (1ªLinha) em Parede Externa ou Interna, incl. Aplicação de Fundo Preparador de Superfície Base de Água</v>
          </cell>
          <cell r="C755" t="str">
            <v>M2</v>
          </cell>
          <cell r="D755">
            <v>6.3334999999999999</v>
          </cell>
        </row>
        <row r="756">
          <cell r="A756" t="str">
            <v>001.20.00220</v>
          </cell>
          <cell r="B756" t="str">
            <v>Pintura em esquadria de ferro com esmalte sintético (1ª linha Renner, Suvinil ou Ipiranga), inclusive lixamento uma demão de zarcão laranja, correções de imperfeições e 02 demãos de tinta base de esmalte, pintura executada com trincha</v>
          </cell>
          <cell r="C756" t="str">
            <v>M2</v>
          </cell>
          <cell r="D756">
            <v>8.8028999999999993</v>
          </cell>
        </row>
        <row r="757">
          <cell r="A757" t="str">
            <v>001.20.00240</v>
          </cell>
          <cell r="B757" t="str">
            <v>Pintura em esquadria de ferro com esmalte sintético (1ª linha Renner, Suvinil ou Ipiranga), inclusive lixamento uma demão de zarcão laranja, correções de imperfeições e 02 demãos de tinta base de esmalte, pintura executada com compressor e pistola</v>
          </cell>
          <cell r="C757" t="str">
            <v>M2</v>
          </cell>
          <cell r="D757">
            <v>7.8749000000000002</v>
          </cell>
        </row>
        <row r="758">
          <cell r="A758" t="str">
            <v>001.20.00260</v>
          </cell>
          <cell r="B758" t="str">
            <v>Pintura em Esmalte Sintético (1ª Linha Renner, Suvinil ou Ipiranga) sobre Esquadria de Madeira, Incl. Lixamento Preliminar, Emassamento Com Massa Para Madeira (1ª Linha Int ou Ext - Renner, Suvinil ou Ipiranga), Aplicação de Esmalte Sintético 02 Demão</v>
          </cell>
          <cell r="C758" t="str">
            <v>M2</v>
          </cell>
          <cell r="D758">
            <v>9.5360999999999994</v>
          </cell>
        </row>
        <row r="759">
          <cell r="A759" t="str">
            <v>001.20.00280</v>
          </cell>
          <cell r="B759" t="str">
            <v>Pintura em Esmalte Sintético (1ª Linha Renner, Suvinil ou Ipiranga) sobre Esquadria de Madeira, Incl. Lixamento Preliminar, Aplicação de Esmalte Sintético 02 Demão</v>
          </cell>
          <cell r="C759" t="str">
            <v>M2</v>
          </cell>
          <cell r="D759">
            <v>7.3345000000000002</v>
          </cell>
        </row>
        <row r="760">
          <cell r="A760" t="str">
            <v>001.20.00300</v>
          </cell>
          <cell r="B760" t="str">
            <v>Pintura em estrutura metálica com esmalte incl. limpeza com escova de aço e duas demãos de zarcão</v>
          </cell>
          <cell r="C760" t="str">
            <v>M2</v>
          </cell>
          <cell r="D760">
            <v>4.2843999999999998</v>
          </cell>
        </row>
        <row r="761">
          <cell r="A761" t="str">
            <v>001.20.00320</v>
          </cell>
          <cell r="B761" t="str">
            <v>Pintura Com Esmalte Sintético (1ª Linha Renner, Suvinil ou Ipiranga) em Paredes, incl. lixamento Preliminar, 01 Demão de Fundo Preparador a Base de Água, 02 Demãos de Esmalte Sintético, Aplicação à Rolo</v>
          </cell>
          <cell r="C761" t="str">
            <v>M2</v>
          </cell>
          <cell r="D761">
            <v>5.1993</v>
          </cell>
        </row>
        <row r="762">
          <cell r="A762" t="str">
            <v>001.20.00340</v>
          </cell>
          <cell r="B762" t="str">
            <v>Pintura Com Esmalte Sintético (1ª Linha Renner, Suvinil ou Ipiranga) em Paredes, incl. lixamento Preliminar, Retoque de Massa Pva, 01 Demão de Fundo Preparador a Base de Água, 02 Demãos de Esmalte Sintético, Aplicação à Rolo</v>
          </cell>
          <cell r="C762" t="str">
            <v>M2</v>
          </cell>
          <cell r="D762">
            <v>6.1565000000000003</v>
          </cell>
        </row>
        <row r="763">
          <cell r="A763" t="str">
            <v>001.20.00360</v>
          </cell>
          <cell r="B763" t="str">
            <v>Envernizamento de Esquadrias, Forros ou Peças de Madeira Com Verniz Tipo Marítimo, incl. Lixamento Preliminar, 03 Demãos de Verniz sendo que a Primeira a Diluição Deverá Ser 30% a 50%, Aplicação à Rolo</v>
          </cell>
          <cell r="C763" t="str">
            <v>M2</v>
          </cell>
          <cell r="D763">
            <v>4.9402999999999997</v>
          </cell>
        </row>
        <row r="764">
          <cell r="A764" t="str">
            <v>001.20.00380</v>
          </cell>
          <cell r="B764" t="str">
            <v>Envernizamento Com Resina à Base de Água (Hidro-repelente) em Superfícies Tais Como Concreto Aparente, Reboco, Tijolos à Vista e Granito, incl. Lixamento Preliminar, 03 Demãos de Resina,  Aplicado à Rolo</v>
          </cell>
          <cell r="C764" t="str">
            <v>M2</v>
          </cell>
          <cell r="D764">
            <v>4.4527999999999999</v>
          </cell>
        </row>
        <row r="765">
          <cell r="A765" t="str">
            <v>001.20.00400</v>
          </cell>
          <cell r="B765" t="str">
            <v>Pintura c/nata de cimento</v>
          </cell>
          <cell r="C765" t="str">
            <v>M2</v>
          </cell>
          <cell r="D765">
            <v>1.9988999999999999</v>
          </cell>
        </row>
        <row r="766">
          <cell r="A766" t="str">
            <v>001.20.00420</v>
          </cell>
          <cell r="B766" t="str">
            <v>Pintura Sobre Piso na Cor Cinza, Verde, Amarelo ou Azul, Sobre Pisos Cimentados, Calçadas e Quadras Poliesportivas, incl Limpeza Preliminar, 02 Demãos</v>
          </cell>
          <cell r="C766" t="str">
            <v>M2</v>
          </cell>
          <cell r="D766">
            <v>3.7498</v>
          </cell>
        </row>
        <row r="767">
          <cell r="A767" t="str">
            <v>001.20.00440</v>
          </cell>
          <cell r="B767" t="str">
            <v>Pintura de marcação da quadra de esportes c/tinta especial (conf.especificação da cbd) inclusive preparo da superfície (larg. 5.00 cm)</v>
          </cell>
          <cell r="C767" t="str">
            <v>ML</v>
          </cell>
          <cell r="D767">
            <v>4.2465000000000002</v>
          </cell>
        </row>
        <row r="768">
          <cell r="A768" t="str">
            <v>001.20.00460</v>
          </cell>
          <cell r="B768" t="str">
            <v>Pintura de marcação do campo de futebol a cal inclusive preparação do terreno largura 10 cm (conf. especif.do dop)</v>
          </cell>
          <cell r="C768" t="str">
            <v>ML</v>
          </cell>
          <cell r="D768">
            <v>3.1240000000000001</v>
          </cell>
        </row>
        <row r="769">
          <cell r="A769" t="str">
            <v>001.20.00480</v>
          </cell>
          <cell r="B769" t="str">
            <v>Demarcação de faixa com tinta acrílica especial - largura 10.00 cm Para Estacionamentos, Incl. Limpeza Preliminar</v>
          </cell>
          <cell r="C769" t="str">
            <v>ML</v>
          </cell>
          <cell r="D769">
            <v>5.4679000000000002</v>
          </cell>
        </row>
        <row r="770">
          <cell r="A770" t="str">
            <v>001.20.00500</v>
          </cell>
          <cell r="B770" t="str">
            <v>Resina Para Piso Granilite a Base Solvente, Incl. Limpeza Preliminar, 02 Demãos</v>
          </cell>
          <cell r="C770" t="str">
            <v>M2</v>
          </cell>
          <cell r="D770">
            <v>2.9098999999999999</v>
          </cell>
        </row>
        <row r="771">
          <cell r="A771" t="str">
            <v>001.20.00520</v>
          </cell>
          <cell r="B771" t="str">
            <v>Pintura Em Concreto Aparente Com Silicone - Agua Repelente - , incl Limpeza, à 02 Demãos</v>
          </cell>
          <cell r="C771" t="str">
            <v>M2</v>
          </cell>
          <cell r="D771">
            <v>3.0579999999999998</v>
          </cell>
        </row>
        <row r="772">
          <cell r="A772" t="str">
            <v>001.20.00540</v>
          </cell>
          <cell r="B772" t="str">
            <v>Pintura Epóxi em Piso a Duas Demãos Sobre Superfície Rebocada, incl Limpeza da superfície</v>
          </cell>
          <cell r="C772" t="str">
            <v>M2</v>
          </cell>
          <cell r="D772">
            <v>9.6020000000000003</v>
          </cell>
        </row>
        <row r="773">
          <cell r="A773" t="str">
            <v>001.20.00560</v>
          </cell>
          <cell r="B773" t="str">
            <v>Pintura Epóxi em Piscina ou Área Molhada à Duas Demãos Sobre Superfície Rebocada, incl preparação da superfície</v>
          </cell>
          <cell r="C773" t="str">
            <v>M2</v>
          </cell>
          <cell r="D773">
            <v>11.5161</v>
          </cell>
        </row>
        <row r="774">
          <cell r="A774" t="str">
            <v>001.20.00580</v>
          </cell>
          <cell r="B774" t="str">
            <v>Demarcação de Faixa Com Tinta Epóxi em Pisos, à Duas Demãos, Incl. Preparo da Superfície</v>
          </cell>
          <cell r="C774" t="str">
            <v>ML</v>
          </cell>
          <cell r="D774">
            <v>4.1581000000000001</v>
          </cell>
        </row>
        <row r="775">
          <cell r="A775" t="str">
            <v>001.20.00600</v>
          </cell>
          <cell r="B775" t="str">
            <v>Demarcação de Faixa Com Tinta Epóxi em Piscinas ou Áreas Molhadas, à Duas Demãos, Incl. Preparo da Superfície</v>
          </cell>
          <cell r="C775" t="str">
            <v>ML</v>
          </cell>
          <cell r="D775">
            <v>4.1581000000000001</v>
          </cell>
        </row>
        <row r="776">
          <cell r="A776" t="str">
            <v>001.20.00620</v>
          </cell>
          <cell r="B776" t="str">
            <v>Pintura de Conservação Em Parede ou Teto Sem Retoque de Massa, Com Látex Pva(1ª Linha Renner ou Suvinil) , Incl. Lixamento e Limpeza Preliminar, aplicação fundo preparador base água, Aplicação de Latex Pva à 02 Demãos</v>
          </cell>
          <cell r="C776" t="str">
            <v>M2</v>
          </cell>
          <cell r="D776">
            <v>4.1877000000000004</v>
          </cell>
        </row>
        <row r="777">
          <cell r="A777" t="str">
            <v>001.20.00640</v>
          </cell>
          <cell r="B777" t="str">
            <v>Pintura de Conservação Em Parede ou Teto Sem Retoque de Massa, Com Látex Acrilico(1ª Linha Renner ou Suvinil) , Incl. Lixamento e Limpeza Preliminar, aplicação fundo preparador base água, Aplicação de Latex Pva à 02 Demãos</v>
          </cell>
          <cell r="C777" t="str">
            <v>M2</v>
          </cell>
          <cell r="D777">
            <v>4.3494000000000002</v>
          </cell>
        </row>
        <row r="778">
          <cell r="A778" t="str">
            <v>001.20.00660</v>
          </cell>
          <cell r="B778" t="str">
            <v>Pintura de Conservação Em Parede ou Teto Com Retoque de Massa, Com Látex Pva(1ª Linha Renner ou Suvinil) , Incl. Lixamento e Limpeza Preliminar, Retoque de massa, aplicação fundo preparador base água, Aplicação de Latex Pva à 02 Demãos</v>
          </cell>
          <cell r="C778" t="str">
            <v>M2</v>
          </cell>
          <cell r="D778">
            <v>5.6437999999999997</v>
          </cell>
        </row>
        <row r="779">
          <cell r="A779" t="str">
            <v>001.20.00680</v>
          </cell>
          <cell r="B779" t="str">
            <v>Pintura de conservação em parede ou teto com retoque de massa, com tinta latéx acrilílico(1ª Linha Renner ou Suvinil) à duas demãos, incl. aplicação fundo preparador base solvente</v>
          </cell>
          <cell r="C779" t="str">
            <v>M2</v>
          </cell>
          <cell r="D779">
            <v>5.4901999999999997</v>
          </cell>
        </row>
        <row r="780">
          <cell r="A780" t="str">
            <v>001.20.00700</v>
          </cell>
          <cell r="B780" t="str">
            <v>Pintura de conservação em esquadria metálica com tinta esmalte à uma demão com retoque da pintura de base (zarcão ou grafite)</v>
          </cell>
          <cell r="C780" t="str">
            <v>M2</v>
          </cell>
          <cell r="D780">
            <v>4.0801999999999996</v>
          </cell>
        </row>
        <row r="781">
          <cell r="A781" t="str">
            <v>001.20.00720</v>
          </cell>
          <cell r="B781" t="str">
            <v>Pintura de conservação em esquadria metálica com tinta esmalte a duas demãos com retoque da pintura de base (zarcão ou grafite)</v>
          </cell>
          <cell r="C781" t="str">
            <v>M2</v>
          </cell>
          <cell r="D781">
            <v>6.5438999999999998</v>
          </cell>
        </row>
        <row r="782">
          <cell r="A782" t="str">
            <v>001.21</v>
          </cell>
          <cell r="B782" t="str">
            <v>SERVIÇOS COMPLEMENTARES</v>
          </cell>
        </row>
        <row r="783">
          <cell r="A783" t="str">
            <v>001.21.00020</v>
          </cell>
          <cell r="B783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783" t="str">
            <v>UN</v>
          </cell>
          <cell r="D783">
            <v>118.6</v>
          </cell>
        </row>
        <row r="784">
          <cell r="A784" t="str">
            <v>001.21.00040</v>
          </cell>
          <cell r="B784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784" t="str">
            <v>UN</v>
          </cell>
          <cell r="D784">
            <v>111.4542</v>
          </cell>
        </row>
        <row r="785">
          <cell r="A785" t="str">
            <v>001.21.00060</v>
          </cell>
          <cell r="B785" t="str">
            <v>Recuperação de quadro negro com retoque de massa (base de óleo) lixamento e polimento com lixa de água e pintura com duas demãos de tinta verde opaca especial</v>
          </cell>
          <cell r="C785" t="str">
            <v>UN</v>
          </cell>
          <cell r="D785">
            <v>54.323999999999998</v>
          </cell>
        </row>
        <row r="786">
          <cell r="A786" t="str">
            <v>001.21.00080</v>
          </cell>
          <cell r="B786" t="str">
            <v>Fornecimento e instalação de quadro negro de madeira compensada 6 mm de espessura incl.moldura e porta giz</v>
          </cell>
          <cell r="C786" t="str">
            <v>M2</v>
          </cell>
          <cell r="D786">
            <v>39.980899999999998</v>
          </cell>
        </row>
        <row r="787">
          <cell r="A787" t="str">
            <v>001.21.00100</v>
          </cell>
          <cell r="B787" t="str">
            <v>Fornecimento e instalação de porta giz de madeira c/guarnição</v>
          </cell>
          <cell r="C787" t="str">
            <v>ML</v>
          </cell>
          <cell r="D787">
            <v>3.6865000000000001</v>
          </cell>
        </row>
        <row r="788">
          <cell r="A788" t="str">
            <v>001.21.00120</v>
          </cell>
          <cell r="B788" t="str">
            <v>Fornecimento e instalação de placa de inauguração para grupo escolar (25.00x40.00) cm</v>
          </cell>
          <cell r="C788" t="str">
            <v>UN</v>
          </cell>
          <cell r="D788">
            <v>154.78290000000001</v>
          </cell>
        </row>
        <row r="789">
          <cell r="A789" t="str">
            <v>001.21.00140</v>
          </cell>
          <cell r="B789" t="str">
            <v>Fornecimento e instalação de placa de inauguração para cadeias públicas (36.50x47.00) cm</v>
          </cell>
          <cell r="C789" t="str">
            <v>UN</v>
          </cell>
          <cell r="D789">
            <v>204.78290000000001</v>
          </cell>
        </row>
        <row r="790">
          <cell r="A790" t="str">
            <v>001.21.00160</v>
          </cell>
          <cell r="B790" t="str">
            <v>Fornecimento e instalação de placa de inauguração p/ escritório regional urbano da prodeagro - 25x40cm</v>
          </cell>
          <cell r="C790" t="str">
            <v>UN</v>
          </cell>
          <cell r="D790">
            <v>1354.7828999999999</v>
          </cell>
        </row>
        <row r="791">
          <cell r="A791" t="str">
            <v>001.21.00180</v>
          </cell>
          <cell r="B791" t="str">
            <v>Fornecimento e instalação de placa de inauguração em alumínio fundido 65.00x75.00cm</v>
          </cell>
          <cell r="C791" t="str">
            <v>UN</v>
          </cell>
          <cell r="D791">
            <v>403.92020000000002</v>
          </cell>
        </row>
        <row r="792">
          <cell r="A792" t="str">
            <v>001.21.00200</v>
          </cell>
          <cell r="B792" t="str">
            <v>Fornecimento e instalação de mastro p/bandeira em poste cônico inclusive pintura e pertences altura livre 5.00 m</v>
          </cell>
          <cell r="C792" t="str">
            <v>UN</v>
          </cell>
          <cell r="D792">
            <v>202.25630000000001</v>
          </cell>
        </row>
        <row r="793">
          <cell r="A793" t="str">
            <v>001.21.00220</v>
          </cell>
          <cell r="B793" t="str">
            <v>Fornecimento e instalação de mastro p/bandeira em cano galvanizado diâmetro 3 pol inclusive pintura e pertences altura livre 5 m</v>
          </cell>
          <cell r="C793" t="str">
            <v>UN</v>
          </cell>
          <cell r="D793">
            <v>371.86180000000002</v>
          </cell>
        </row>
        <row r="794">
          <cell r="A794" t="str">
            <v>001.21.00240</v>
          </cell>
          <cell r="B794" t="str">
            <v>Fornecimento e instalação de mastro p/bandeira constituído de 3 postes de cano galvanizado diâmetro 3 pol conforme detalhe do dop</v>
          </cell>
          <cell r="C794" t="str">
            <v>CJ</v>
          </cell>
          <cell r="D794">
            <v>1931.3364999999999</v>
          </cell>
        </row>
        <row r="795">
          <cell r="A795" t="str">
            <v>001.21.00260</v>
          </cell>
          <cell r="B795" t="str">
            <v>Fornecimento e instalação de trave p/futebol de salão incluindo pintura, rede de nylon conforme detalhe dop</v>
          </cell>
          <cell r="C795" t="str">
            <v>CJ</v>
          </cell>
          <cell r="D795">
            <v>733.25639999999999</v>
          </cell>
        </row>
        <row r="796">
          <cell r="A796" t="str">
            <v>001.21.00280</v>
          </cell>
          <cell r="B796" t="str">
            <v>Fornecimento e instalação de suporte p/tabela de basquete em treliçado inclusive pilares de concreto armado (aparente), fundação, pintura (treliças) conforme det. do dop</v>
          </cell>
          <cell r="C796" t="str">
            <v>UN</v>
          </cell>
          <cell r="D796">
            <v>2324.3766999999998</v>
          </cell>
        </row>
        <row r="797">
          <cell r="A797" t="str">
            <v>001.21.00300</v>
          </cell>
          <cell r="B797" t="str">
            <v>Fornecimento e instalação de suporte p/voley em cano galvanizado diâmetro 3 pol inclusive pintura dos mastros, catraca, rede e demais pertences ( 02 postes)</v>
          </cell>
          <cell r="C797" t="str">
            <v>CJ</v>
          </cell>
          <cell r="D797">
            <v>455.35939999999999</v>
          </cell>
        </row>
        <row r="798">
          <cell r="A798" t="str">
            <v>001.21.00320</v>
          </cell>
          <cell r="B798" t="str">
            <v>Execução de Arquibancada em Estrutura Mista (Concreto Armado e Alvenaria), 02 Degraus Conf. Det. SINFRA</v>
          </cell>
          <cell r="C798" t="str">
            <v>ML</v>
          </cell>
          <cell r="D798">
            <v>358.97809999999998</v>
          </cell>
        </row>
        <row r="799">
          <cell r="A799" t="str">
            <v>001.21.00340</v>
          </cell>
          <cell r="B799" t="str">
            <v>Execução de Arquibancada em Estrutura Mista (Concreto Armado e Alvenaria), 03 Degraus Conf. Det. SINFRA</v>
          </cell>
          <cell r="C799" t="str">
            <v>ML</v>
          </cell>
          <cell r="D799">
            <v>487.7063</v>
          </cell>
        </row>
        <row r="800">
          <cell r="A800" t="str">
            <v>001.21.00360</v>
          </cell>
          <cell r="B800" t="str">
            <v>Fornecimento e instalação de bancada seca em ardósia polida  1.50 x 0.80</v>
          </cell>
          <cell r="C800" t="str">
            <v>UN</v>
          </cell>
          <cell r="D800">
            <v>180.6215</v>
          </cell>
        </row>
        <row r="801">
          <cell r="A801" t="str">
            <v>001.21.00380</v>
          </cell>
          <cell r="B801" t="str">
            <v>Fornecimento e instalação de bancada seca em granito polido</v>
          </cell>
          <cell r="C801" t="str">
            <v>M2</v>
          </cell>
          <cell r="D801">
            <v>213.24529999999999</v>
          </cell>
        </row>
        <row r="802">
          <cell r="A802" t="str">
            <v>001.21.00400</v>
          </cell>
          <cell r="B802" t="str">
            <v>Fornecimento e assentamento de revestimento externo com retalhos de pedra de mao</v>
          </cell>
          <cell r="C802" t="str">
            <v>M2</v>
          </cell>
          <cell r="D802">
            <v>10.087999999999999</v>
          </cell>
        </row>
        <row r="803">
          <cell r="A803" t="str">
            <v>001.21.00420</v>
          </cell>
          <cell r="B803" t="str">
            <v>Fornecimento e instalação de armário sob pia em fórmica</v>
          </cell>
          <cell r="C803" t="str">
            <v>M2</v>
          </cell>
          <cell r="D803">
            <v>225</v>
          </cell>
        </row>
        <row r="804">
          <cell r="A804" t="str">
            <v>001.21.00440</v>
          </cell>
          <cell r="B804" t="str">
            <v>Fornecimento e instalação de armário em madeira aparente aparelhada e tratada</v>
          </cell>
          <cell r="C804" t="str">
            <v>M2</v>
          </cell>
          <cell r="D804">
            <v>114.01860000000001</v>
          </cell>
        </row>
        <row r="805">
          <cell r="A805" t="str">
            <v>001.21.00460</v>
          </cell>
          <cell r="B805" t="str">
            <v>Fornecimento e instalação de armário em alvenaria com prateleiras de madeira aparelhada (2,40x0,60x3,00)m</v>
          </cell>
          <cell r="C805" t="str">
            <v>UN</v>
          </cell>
          <cell r="D805">
            <v>288.42770000000002</v>
          </cell>
        </row>
        <row r="806">
          <cell r="A806" t="str">
            <v>001.21.00480</v>
          </cell>
          <cell r="B806" t="str">
            <v>Fornecimento e instalação de balcão de madeira conf. projeto 12.20 x 0.60 x 1.00 m</v>
          </cell>
          <cell r="C806" t="str">
            <v>UN</v>
          </cell>
          <cell r="D806">
            <v>969.9</v>
          </cell>
        </row>
        <row r="807">
          <cell r="A807" t="str">
            <v>001.21.00500</v>
          </cell>
          <cell r="B807" t="str">
            <v>Fornecimento e instalação de exaustor elétrico com d=50cm 1cv</v>
          </cell>
          <cell r="C807" t="str">
            <v>UN</v>
          </cell>
          <cell r="D807">
            <v>161.92019999999999</v>
          </cell>
        </row>
        <row r="808">
          <cell r="A808" t="str">
            <v>001.21.00520</v>
          </cell>
          <cell r="B808" t="str">
            <v>Fornecimento e instalação de mola p/ porta tipo vai-vem</v>
          </cell>
          <cell r="C808" t="str">
            <v>UN</v>
          </cell>
          <cell r="D808">
            <v>33.331099999999999</v>
          </cell>
        </row>
        <row r="809">
          <cell r="A809" t="str">
            <v>001.21.00540</v>
          </cell>
          <cell r="B809" t="str">
            <v>Fornecimento e instalação  de banca ou tampo de ardósia natural cor preta tipo on c/ resinex</v>
          </cell>
          <cell r="C809" t="str">
            <v>M2</v>
          </cell>
          <cell r="D809">
            <v>110.0063</v>
          </cell>
        </row>
        <row r="810">
          <cell r="A810" t="str">
            <v>001.21.00560</v>
          </cell>
          <cell r="B810" t="str">
            <v>Fornecimento e instalação de banca ou tampo em ardósia polida esp. 3cm</v>
          </cell>
          <cell r="C810" t="str">
            <v>M2</v>
          </cell>
          <cell r="D810">
            <v>108.2801</v>
          </cell>
        </row>
        <row r="811">
          <cell r="A811" t="str">
            <v>001.21.00580</v>
          </cell>
          <cell r="B811" t="str">
            <v>Fornecimento e instalação de portão em cano galvanizado 2 pol e tela galvanizada malha 2cm</v>
          </cell>
          <cell r="C811" t="str">
            <v>M2</v>
          </cell>
          <cell r="D811">
            <v>100.1602</v>
          </cell>
        </row>
        <row r="812">
          <cell r="A812" t="str">
            <v>001.21.00600</v>
          </cell>
          <cell r="B812" t="str">
            <v>Fornecimento e instalação de bancada, tampo ou balcão em granito cinza polido, espessura 2.00 cm</v>
          </cell>
          <cell r="C812" t="str">
            <v>M2</v>
          </cell>
          <cell r="D812">
            <v>135.2801</v>
          </cell>
        </row>
        <row r="813">
          <cell r="A813" t="str">
            <v>001.21.00620</v>
          </cell>
          <cell r="B813" t="str">
            <v>Fornecimento e instalação de caixa de concreto pré-moldado para ar condicionado de 10.000 btu</v>
          </cell>
          <cell r="C813" t="str">
            <v>UN</v>
          </cell>
          <cell r="D813">
            <v>54.560200000000002</v>
          </cell>
        </row>
        <row r="814">
          <cell r="A814" t="str">
            <v>001.21.00640</v>
          </cell>
          <cell r="B814" t="str">
            <v>Fornecimento e instalação de bancada em granito cinza polido l=0,60m sobre alvenaria revestida de azulejo branco, exceto cubas (quantificada e orçada na parte hidráulica)</v>
          </cell>
          <cell r="C814" t="str">
            <v>ML</v>
          </cell>
          <cell r="D814">
            <v>141.2115</v>
          </cell>
        </row>
        <row r="815">
          <cell r="A815" t="str">
            <v>001.21.00660</v>
          </cell>
          <cell r="B815" t="str">
            <v>Fornecimento e instalação de balcão de atendimento em madeira l=0,40m e=0,05m apoiado sobre alvenaria aparente de tijolo cerâmico de 21 furos, inclusive passagem pelo balcão</v>
          </cell>
          <cell r="C815" t="str">
            <v>M</v>
          </cell>
          <cell r="D815">
            <v>107.79470000000001</v>
          </cell>
        </row>
        <row r="816">
          <cell r="A816" t="str">
            <v>001.21.00680</v>
          </cell>
          <cell r="B816" t="str">
            <v>Fornecimento e instalação de corrimao em tubo galvanizado 1"""""""""""""""" chumbado no piso h=1,00m pintado com tinta à óleo 02 demãos</v>
          </cell>
          <cell r="C816" t="str">
            <v>M</v>
          </cell>
          <cell r="D816">
            <v>55.292400000000001</v>
          </cell>
        </row>
        <row r="817">
          <cell r="A817" t="str">
            <v>001.21.00700</v>
          </cell>
          <cell r="B817" t="str">
            <v>Fornecimento e instalação de corrimão em tubo galvanizado 2"""""""""""""""" chumbado no piso h=1.00 m pintado com tinta à óleo 02 demãos</v>
          </cell>
          <cell r="C817" t="str">
            <v>ML</v>
          </cell>
          <cell r="D817">
            <v>99.882400000000004</v>
          </cell>
        </row>
        <row r="818">
          <cell r="A818" t="str">
            <v>001.21.00720</v>
          </cell>
          <cell r="B818" t="str">
            <v>Fornecimento e instalação de caixa de concreto pré-moldado para ar condicionado de 7.000 btu</v>
          </cell>
          <cell r="C818" t="str">
            <v>UN</v>
          </cell>
          <cell r="D818">
            <v>50.560200000000002</v>
          </cell>
        </row>
        <row r="819">
          <cell r="A819" t="str">
            <v>001.21.00740</v>
          </cell>
          <cell r="B819" t="str">
            <v>Fornecimento e instalação de caixa de concreto pré-moldado para ar condicionado de 10.000 btu</v>
          </cell>
          <cell r="C819" t="str">
            <v>UN</v>
          </cell>
          <cell r="D819">
            <v>54.560200000000002</v>
          </cell>
        </row>
        <row r="820">
          <cell r="A820" t="str">
            <v>001.21.00760</v>
          </cell>
          <cell r="B820" t="str">
            <v>Fornecimento e instalação de caixa de concreto pré-moldado para ar condicionado de 20.000 btu</v>
          </cell>
          <cell r="C820" t="str">
            <v>UN</v>
          </cell>
          <cell r="D820">
            <v>68.560199999999995</v>
          </cell>
        </row>
        <row r="821">
          <cell r="A821" t="str">
            <v>001.22</v>
          </cell>
          <cell r="B821" t="str">
            <v>URBANIZAÇÃO</v>
          </cell>
        </row>
        <row r="822">
          <cell r="A822" t="str">
            <v>001.22.00020</v>
          </cell>
          <cell r="B822" t="str">
            <v>Fornecimento e Plantio de Agave Comum (pequena), com manutenção por 60 dias com irrigação, pulverização, poda e substituição de mudas mortas</v>
          </cell>
          <cell r="C822" t="str">
            <v>UN</v>
          </cell>
          <cell r="D822">
            <v>7.3860000000000001</v>
          </cell>
        </row>
        <row r="823">
          <cell r="A823" t="str">
            <v>001.22.00040</v>
          </cell>
          <cell r="B823" t="str">
            <v>Fornecimento e Plantio de Agave Comum (média), com manutenção por 60 dias com irrigação, pulverização, poda e substituição de mudas mortas</v>
          </cell>
          <cell r="C823" t="str">
            <v>UN</v>
          </cell>
          <cell r="D823">
            <v>14.2989</v>
          </cell>
        </row>
        <row r="824">
          <cell r="A824" t="str">
            <v>001.22.00060</v>
          </cell>
          <cell r="B824" t="str">
            <v>Fornecimento e Plantio de Agave Comum (grande), com manutenção por 60 dias com irrigação, pulverização, poda e substituição de mudas mortas</v>
          </cell>
          <cell r="C824" t="str">
            <v>UN</v>
          </cell>
          <cell r="D824">
            <v>20.1052</v>
          </cell>
        </row>
        <row r="825">
          <cell r="A825" t="str">
            <v>001.22.00080</v>
          </cell>
          <cell r="B825" t="str">
            <v>Fornecimento e Plantio de Areca (pequena), com manutenção por 60 dias com irrigação, pulverização, poda e substituição de mudas mortas</v>
          </cell>
          <cell r="C825" t="str">
            <v>UN</v>
          </cell>
          <cell r="D825">
            <v>10.385999999999999</v>
          </cell>
        </row>
        <row r="826">
          <cell r="A826" t="str">
            <v>001.22.00100</v>
          </cell>
          <cell r="B826" t="str">
            <v>Fornecimento e Plantio de Areca (média), com manutenção por 60 dias com irrigação, pulverização, poda e substituição de mudas mortas</v>
          </cell>
          <cell r="C826" t="str">
            <v>UN</v>
          </cell>
          <cell r="D826">
            <v>19.2989</v>
          </cell>
        </row>
        <row r="827">
          <cell r="A827" t="str">
            <v>001.22.00120</v>
          </cell>
          <cell r="B827" t="str">
            <v>Fornecimento e Plantio de Areca (grande), com manutenção por 60 dias com irrigação, pulverização, poda e substituição de mudas mortas</v>
          </cell>
          <cell r="C827" t="str">
            <v>UN</v>
          </cell>
          <cell r="D827">
            <v>30.1052</v>
          </cell>
        </row>
        <row r="828">
          <cell r="A828" t="str">
            <v>001.22.00140</v>
          </cell>
          <cell r="B828" t="str">
            <v>Fornecimento e Plantio de Bauhínia Rosa (pequeno), com manutenção por 60 dias com irrigação, pulverização, poda e substituição de mudas mortas</v>
          </cell>
          <cell r="C828" t="str">
            <v>UN</v>
          </cell>
          <cell r="D828">
            <v>6.0057999999999998</v>
          </cell>
        </row>
        <row r="829">
          <cell r="A829" t="str">
            <v>001.22.00160</v>
          </cell>
          <cell r="B829" t="str">
            <v>Fornecimento e Plantio de Bauhínia Rosa (médio), com manutenção por 60 dias com irrigação, pulverização, poda e substituição de mudas mortas</v>
          </cell>
          <cell r="C829" t="str">
            <v>UN</v>
          </cell>
          <cell r="D829">
            <v>17.385999999999999</v>
          </cell>
        </row>
        <row r="830">
          <cell r="A830" t="str">
            <v>001.22.00180</v>
          </cell>
          <cell r="B830" t="str">
            <v>Fornecimento e Plantio de Bahuínia Rosa (grande), com manutenção por 60 dias com irrigação, pulverização, poda e substituição de mudas mortas</v>
          </cell>
          <cell r="C830" t="str">
            <v>UN</v>
          </cell>
          <cell r="D830">
            <v>31.712800000000001</v>
          </cell>
        </row>
        <row r="831">
          <cell r="A831" t="str">
            <v>001.22.00200</v>
          </cell>
          <cell r="B831" t="str">
            <v>Fornecimento e Plantio de Biri, com manutenção por 60 dias com irrigação, pulverização, poda e substituição de mudas mortas</v>
          </cell>
          <cell r="C831" t="str">
            <v>UN</v>
          </cell>
          <cell r="D831">
            <v>7.5057999999999998</v>
          </cell>
        </row>
        <row r="832">
          <cell r="A832" t="str">
            <v>001.22.00220</v>
          </cell>
          <cell r="B832" t="str">
            <v>Fornecimento e Plantio de Chuva de Ouro (pequena), com manutenção por 60 dias com irrigação, pulverização, poda e substituição de mudas mortas</v>
          </cell>
          <cell r="C832" t="str">
            <v>UN</v>
          </cell>
          <cell r="D832">
            <v>7.5057999999999998</v>
          </cell>
        </row>
        <row r="833">
          <cell r="A833" t="str">
            <v>001.22.00240</v>
          </cell>
          <cell r="B833" t="str">
            <v>Fornecimento e Plantio de Chuva de Ouro (média), com manutenção por 60 dias com irrigação, pulverização, poda e substituição de mudas mortas</v>
          </cell>
          <cell r="C833" t="str">
            <v>UN</v>
          </cell>
          <cell r="D833">
            <v>13.3683</v>
          </cell>
        </row>
        <row r="834">
          <cell r="A834" t="str">
            <v>001.22.00260</v>
          </cell>
          <cell r="B834" t="str">
            <v>Fornecimento e Plantio de Chuva de Ouro (grande), com manutenção por 60 dias com irrigação, pulverização, poda e substituição de mudas mortas</v>
          </cell>
          <cell r="C834" t="str">
            <v>UN</v>
          </cell>
          <cell r="D834">
            <v>17.385999999999999</v>
          </cell>
        </row>
        <row r="835">
          <cell r="A835" t="str">
            <v>001.22.00280</v>
          </cell>
          <cell r="B835" t="str">
            <v>Fornecimento e Plantio de Croton (pequena), com manutenção por 60 dias com irrigação, pulverização, poda e substituição de mudas mortas</v>
          </cell>
          <cell r="C835" t="str">
            <v>UN</v>
          </cell>
          <cell r="D835">
            <v>3.5057999999999998</v>
          </cell>
        </row>
        <row r="836">
          <cell r="A836" t="str">
            <v>001.22.00300</v>
          </cell>
          <cell r="B836" t="str">
            <v>Fornecimento e Plantio de Croton (média), com manutenção por 60 dias com irrigação, pulverização, poda e substituição de mudas mortas</v>
          </cell>
          <cell r="C836" t="str">
            <v>UN</v>
          </cell>
          <cell r="D836">
            <v>5.3682999999999996</v>
          </cell>
        </row>
        <row r="837">
          <cell r="A837" t="str">
            <v>001.22.00320</v>
          </cell>
          <cell r="B837" t="str">
            <v>Fornecimento e Plantio de Croton (grande), com manutenção por 60 dias com irrigação, pulverização, poda e substituição de mudas mortas</v>
          </cell>
          <cell r="C837" t="str">
            <v>UN</v>
          </cell>
          <cell r="D837">
            <v>10.385999999999999</v>
          </cell>
        </row>
        <row r="838">
          <cell r="A838" t="str">
            <v>001.22.00340</v>
          </cell>
          <cell r="B838" t="str">
            <v>Fornecimento e Plantio de Dracena Marginata (pequena), com manutenção por 60 dias com irrigação, pulverização, poda e substituição de mudas mortas</v>
          </cell>
          <cell r="C838" t="str">
            <v>UN</v>
          </cell>
          <cell r="D838">
            <v>8.8859999999999992</v>
          </cell>
        </row>
        <row r="839">
          <cell r="A839" t="str">
            <v>001.22.00360</v>
          </cell>
          <cell r="B839" t="str">
            <v>Fornecimento e Plantio de Dracena Marginata (média), com manutenção por 60 dias com irrigação, pulverização, poda e substituição de mudas mortas</v>
          </cell>
          <cell r="C839" t="str">
            <v>UN</v>
          </cell>
          <cell r="D839">
            <v>17.385999999999999</v>
          </cell>
        </row>
        <row r="840">
          <cell r="A840" t="str">
            <v>001.22.00380</v>
          </cell>
          <cell r="B840" t="str">
            <v>Fornecimento e Plantio de Dracena Marginata (grande), com manutenção por 60 dias com irrigação, pulverização, poda e substituição de mudas mortas</v>
          </cell>
          <cell r="C840" t="str">
            <v>UN</v>
          </cell>
          <cell r="D840">
            <v>29.2989</v>
          </cell>
        </row>
        <row r="841">
          <cell r="A841" t="str">
            <v>001.22.00400</v>
          </cell>
          <cell r="B841" t="str">
            <v>Fornecimento e Plantio de Era Forrageira, com manutenção por 60 dias com irrigação, pulverização, poda e substituição de mudas mortas</v>
          </cell>
          <cell r="C841" t="str">
            <v>UN</v>
          </cell>
          <cell r="D841">
            <v>2.0057999999999998</v>
          </cell>
        </row>
        <row r="842">
          <cell r="A842" t="str">
            <v>001.22.00420</v>
          </cell>
          <cell r="B842" t="str">
            <v>Fornecimento e Plantio de Eretrina (média), com manutenção por 60 dias com irrigação, pulverização, poda e substituição de mudas mortas</v>
          </cell>
          <cell r="C842" t="str">
            <v>UN</v>
          </cell>
          <cell r="D842">
            <v>16.368300000000001</v>
          </cell>
        </row>
        <row r="843">
          <cell r="A843" t="str">
            <v>001.22.00440</v>
          </cell>
          <cell r="B843" t="str">
            <v>Fornecimento e Plantio de Hemigrafis Forrageira , com manutenção por 60 dias com irrigação, pulverização, poda e substituição de mudas mortas</v>
          </cell>
          <cell r="C843" t="str">
            <v>UN</v>
          </cell>
          <cell r="D843">
            <v>1.5058</v>
          </cell>
        </row>
        <row r="844">
          <cell r="A844" t="str">
            <v>001.22.00460</v>
          </cell>
          <cell r="B844" t="str">
            <v>Fornecimento e Plantio de Hibisco Bicolor (pequena), com manutenção por 60 dias com irrigação, pulverização, poda e substituição de mudas mortas</v>
          </cell>
          <cell r="C844" t="str">
            <v>UN</v>
          </cell>
          <cell r="D844">
            <v>3.5057999999999998</v>
          </cell>
        </row>
        <row r="845">
          <cell r="A845" t="str">
            <v>001.22.00480</v>
          </cell>
          <cell r="B845" t="str">
            <v>Fornecimento e Plantio de Hibisco Bicolor (média), com manutenção por 60 dias com irrigação, pulverização, poda e substituição de mudas mortas</v>
          </cell>
          <cell r="C845" t="str">
            <v>UN</v>
          </cell>
          <cell r="D845">
            <v>5.3682999999999996</v>
          </cell>
        </row>
        <row r="846">
          <cell r="A846" t="str">
            <v>001.22.00500</v>
          </cell>
          <cell r="B846" t="str">
            <v>Fornecimento e Plantio de Hibisco Bicolor (grande), com manutenção por 60 dias com irrigação, pulverização, poda e substituição de mudas mortas</v>
          </cell>
          <cell r="C846" t="str">
            <v>UN</v>
          </cell>
          <cell r="D846">
            <v>10.385999999999999</v>
          </cell>
        </row>
        <row r="847">
          <cell r="A847" t="str">
            <v>001.22.00520</v>
          </cell>
          <cell r="B847" t="str">
            <v>Fornecimento e Plantio de Ipê Amarelo (pequeno), com manutenção por 60 dias com irrigação, pulverização, poda e substituição de mudas mortas</v>
          </cell>
          <cell r="C847" t="str">
            <v>UN</v>
          </cell>
          <cell r="D847">
            <v>9.3682999999999996</v>
          </cell>
        </row>
        <row r="848">
          <cell r="A848" t="str">
            <v>001.22.00540</v>
          </cell>
          <cell r="B848" t="str">
            <v>Fornecimento e Plantio de Ipê Amarelo (médio), com manutenção por 60 dias com irrigação, pulverização, poda e substituição de mudas mortas</v>
          </cell>
          <cell r="C848" t="str">
            <v>UN</v>
          </cell>
          <cell r="D848">
            <v>14.385999999999999</v>
          </cell>
        </row>
        <row r="849">
          <cell r="A849" t="str">
            <v>001.22.00560</v>
          </cell>
          <cell r="B849" t="str">
            <v>Fornecimento e Plantio de Ipê Amarelo (grande), com manutenção por 60 dias com irrigação, pulverização, poda e substituição de mudas mortas</v>
          </cell>
          <cell r="C849" t="str">
            <v>UN</v>
          </cell>
          <cell r="D849">
            <v>25.1052</v>
          </cell>
        </row>
        <row r="850">
          <cell r="A850" t="str">
            <v>001.22.00580</v>
          </cell>
          <cell r="B850" t="str">
            <v>Fornecimento e Plantio de Ipê Rosa (pequeno), com manutenção por 60 dias com irrigação, pulverização, poda e substituição de mudas mortas</v>
          </cell>
          <cell r="C850" t="str">
            <v>UN</v>
          </cell>
          <cell r="D850">
            <v>10.385999999999999</v>
          </cell>
        </row>
        <row r="851">
          <cell r="A851" t="str">
            <v>001.22.00600</v>
          </cell>
          <cell r="B851" t="str">
            <v>Fornecimento e Plantio de Ipê Rosa (médio), com manutenção por 60 dias com irrigação, pulverização, poda e substituição de mudas mortas</v>
          </cell>
          <cell r="C851" t="str">
            <v>UN</v>
          </cell>
          <cell r="D851">
            <v>16.2989</v>
          </cell>
        </row>
        <row r="852">
          <cell r="A852" t="str">
            <v>001.22.00620</v>
          </cell>
          <cell r="B852" t="str">
            <v>Fornecimento e Plantio de Ipê Rosa (grande), com manutenção por 60 dias com irrigação, pulverização, poda e substituição de mudas mortas</v>
          </cell>
          <cell r="C852" t="str">
            <v>UN</v>
          </cell>
          <cell r="D852">
            <v>24.431999999999999</v>
          </cell>
        </row>
        <row r="853">
          <cell r="A853" t="str">
            <v>001.22.00640</v>
          </cell>
          <cell r="B853" t="str">
            <v>Fornecimento e Plantio de Ipê Roxo (pequeno), com manutenção por 60 dias com irrigação, pulverização, poda e substituição de mudas mortas</v>
          </cell>
          <cell r="C853" t="str">
            <v>UN</v>
          </cell>
          <cell r="D853">
            <v>10.385999999999999</v>
          </cell>
        </row>
        <row r="854">
          <cell r="A854" t="str">
            <v>001.22.00660</v>
          </cell>
          <cell r="B854" t="str">
            <v>Fornecimento e Plantio de Ipê Roxo (médio), com manutenção por 60 dias com irrigação, pulverização, poda e substituição de mudas mortas</v>
          </cell>
          <cell r="C854" t="str">
            <v>UN</v>
          </cell>
          <cell r="D854">
            <v>17.1052</v>
          </cell>
        </row>
        <row r="855">
          <cell r="A855" t="str">
            <v>001.22.00680</v>
          </cell>
          <cell r="B855" t="str">
            <v>Fornecimento e Plantio de Ipê Roxo (grande), com manutenção por 60 dias com irrigação, pulverização, poda e substituição de mudas mortas</v>
          </cell>
          <cell r="C855" t="str">
            <v>UN</v>
          </cell>
          <cell r="D855">
            <v>25.1052</v>
          </cell>
        </row>
        <row r="856">
          <cell r="A856" t="str">
            <v>001.22.00700</v>
          </cell>
          <cell r="B856" t="str">
            <v>Fornecimento e Plantio de Ixória Híbrida Amarela (pequena), com manutenção por 60 dias com irrigação, pulverização, poda e substituição de mudas mortas</v>
          </cell>
          <cell r="C856" t="str">
            <v>UN</v>
          </cell>
          <cell r="D856">
            <v>3.5057999999999998</v>
          </cell>
        </row>
        <row r="857">
          <cell r="A857" t="str">
            <v>001.22.00720</v>
          </cell>
          <cell r="B857" t="str">
            <v>Fornecimento e Plantio de Ixória Híbrida Amarela (média), com manutenção por 60 dias com irrigação, pulverização, poda e substituição de mudas mortas</v>
          </cell>
          <cell r="C857" t="str">
            <v>UN</v>
          </cell>
          <cell r="D857">
            <v>5.3682999999999996</v>
          </cell>
        </row>
        <row r="858">
          <cell r="A858" t="str">
            <v>001.22.00740</v>
          </cell>
          <cell r="B858" t="str">
            <v>Fornecimento e Plantio de Ixória Híbrida Amarela (grande), com manutenção por 60 dias com irrigação, pulverização, poda e substituição de mudas mortas</v>
          </cell>
          <cell r="C858" t="str">
            <v>UN</v>
          </cell>
          <cell r="D858">
            <v>9.3682999999999996</v>
          </cell>
        </row>
        <row r="859">
          <cell r="A859" t="str">
            <v>001.22.00760</v>
          </cell>
          <cell r="B859" t="str">
            <v>Fornecimento e Plantio de Ixória Híbrida Vermelha (pequena), com manutenção por 60 dias com irrigação, pulverização, poda e substituição de mudas mortas</v>
          </cell>
          <cell r="C859" t="str">
            <v>UN</v>
          </cell>
          <cell r="D859">
            <v>3.5057999999999998</v>
          </cell>
        </row>
        <row r="860">
          <cell r="A860" t="str">
            <v>001.22.00780</v>
          </cell>
          <cell r="B860" t="str">
            <v>Fornecimento e Plantio de Ixória Híbrida Vermelha (média), com manutenção por 60 dias com irrigação, pulverização, poda e substituição de mudas mortas</v>
          </cell>
          <cell r="C860" t="str">
            <v>UN</v>
          </cell>
          <cell r="D860">
            <v>5.3682999999999996</v>
          </cell>
        </row>
        <row r="861">
          <cell r="A861" t="str">
            <v>001.22.00800</v>
          </cell>
          <cell r="B861" t="str">
            <v>Fornecimento e Plantio de Ixória Híbrida Vermelha (grande), com manutenção por 60 dias com irrigação, pulverização, poda e substituição de mudas mortas</v>
          </cell>
          <cell r="C861" t="str">
            <v>UN</v>
          </cell>
          <cell r="D861">
            <v>9.3682999999999996</v>
          </cell>
        </row>
        <row r="862">
          <cell r="A862" t="str">
            <v>001.22.00820</v>
          </cell>
          <cell r="B862" t="str">
            <v>Fornecimento e Plantio de Jacarandá Mimoso (pequeno), com manutenção por 60 dias com irrigação, pulverização, poda e substituição de mudas mortas</v>
          </cell>
          <cell r="C862" t="str">
            <v>UN</v>
          </cell>
          <cell r="D862">
            <v>4.8682999999999996</v>
          </cell>
        </row>
        <row r="863">
          <cell r="A863" t="str">
            <v>001.22.00840</v>
          </cell>
          <cell r="B863" t="str">
            <v>Fornecimento e Plantio de Jacarandá Mimoso (médio), com manutenção por 60 dias com irrigação, pulverização, poda e substituição de mudas mortas</v>
          </cell>
          <cell r="C863" t="str">
            <v>UN</v>
          </cell>
          <cell r="D863">
            <v>16.2989</v>
          </cell>
        </row>
        <row r="864">
          <cell r="A864" t="str">
            <v>001.22.00860</v>
          </cell>
          <cell r="B864" t="str">
            <v>Fornecimento e Plantio de Jacarandá Mimoso (grande), com manutenção por 60 dias com irrigação, pulverização, poda e substituição de mudas mortas</v>
          </cell>
          <cell r="C864" t="str">
            <v>UN</v>
          </cell>
          <cell r="D864">
            <v>23.1052</v>
          </cell>
        </row>
        <row r="865">
          <cell r="A865" t="str">
            <v>001.22.00880</v>
          </cell>
          <cell r="B865" t="str">
            <v>Fornecimento e Plantio de Mini Flamboyant (pequena), com manutenção por 60 dias com irrigação, pulverização, poda e substituição de mudas mortas</v>
          </cell>
          <cell r="C865" t="str">
            <v>UN</v>
          </cell>
          <cell r="D865">
            <v>4.8682999999999996</v>
          </cell>
        </row>
        <row r="866">
          <cell r="A866" t="str">
            <v>001.22.00900</v>
          </cell>
          <cell r="B866" t="str">
            <v>Fornecimento e Plantio de Mini Flamboyant (média), com manutenção por 60 dias com irrigação, pulverização, poda e substituição de mudas mortas</v>
          </cell>
          <cell r="C866" t="str">
            <v>UN</v>
          </cell>
          <cell r="D866">
            <v>7.3860000000000001</v>
          </cell>
        </row>
        <row r="867">
          <cell r="A867" t="str">
            <v>001.22.00920</v>
          </cell>
          <cell r="B867" t="str">
            <v>Fornecimento e Plantio de Mini Ixória (pequena), com manutenção por 60 dias com irrigação, pulverização, poda e substituição de mudas mortas</v>
          </cell>
          <cell r="C867" t="str">
            <v>UN</v>
          </cell>
          <cell r="D867">
            <v>1.6057999999999999</v>
          </cell>
        </row>
        <row r="868">
          <cell r="A868" t="str">
            <v>001.22.00940</v>
          </cell>
          <cell r="B868" t="str">
            <v>Fornecimento e Plantio de Mini Ixória (média), com manutenção por 60 dias com irrigação, pulverização, poda e substituição de mudas mortas</v>
          </cell>
          <cell r="C868" t="str">
            <v>UN</v>
          </cell>
          <cell r="D868">
            <v>4.3682999999999996</v>
          </cell>
        </row>
        <row r="869">
          <cell r="A869" t="str">
            <v>001.22.00960</v>
          </cell>
          <cell r="B869" t="str">
            <v>Fornecimento e Plantio de Mini Ixória (grande), com manutenção por 60 dias com irrigação, pulverização, poda e substituição de mudas mortas</v>
          </cell>
          <cell r="C869" t="str">
            <v>UN</v>
          </cell>
          <cell r="D869">
            <v>7.3860000000000001</v>
          </cell>
        </row>
        <row r="870">
          <cell r="A870" t="str">
            <v>001.22.00980</v>
          </cell>
          <cell r="B870" t="str">
            <v>Fornecimento e Plantio de Musaendra (pequena), com manutenção por 60 dias com irrigação, pulverização, poda e substituição de mudas mortas</v>
          </cell>
          <cell r="C870" t="str">
            <v>UN</v>
          </cell>
          <cell r="D870">
            <v>5.3682999999999996</v>
          </cell>
        </row>
        <row r="871">
          <cell r="A871" t="str">
            <v>001.22.01000</v>
          </cell>
          <cell r="B871" t="str">
            <v>Fornecimento e Plantio de Musaendra (média), com manutenção por 60 dias com irrigação, pulverização, poda e substituição de mudas mortas</v>
          </cell>
          <cell r="C871" t="str">
            <v>UN</v>
          </cell>
          <cell r="D871">
            <v>12.2989</v>
          </cell>
        </row>
        <row r="872">
          <cell r="A872" t="str">
            <v>001.22.01020</v>
          </cell>
          <cell r="B872" t="str">
            <v>Fornecimento e Plantio de Oiti (pequena), com manutenção por 60 dias com irrigação, pulverização, poda e substituição de mudas mortas</v>
          </cell>
          <cell r="C872" t="str">
            <v>UN</v>
          </cell>
          <cell r="D872">
            <v>10.1052</v>
          </cell>
        </row>
        <row r="873">
          <cell r="A873" t="str">
            <v>001.22.01040</v>
          </cell>
          <cell r="B873" t="str">
            <v>Fornecimento e Plantio de Oiti (média), com manutenção por 60 dias com irrigação, pulverização, poda e substituição de mudas mortas</v>
          </cell>
          <cell r="C873" t="str">
            <v>UN</v>
          </cell>
          <cell r="D873">
            <v>22.5244</v>
          </cell>
        </row>
        <row r="874">
          <cell r="A874" t="str">
            <v>001.22.01060</v>
          </cell>
          <cell r="B874" t="str">
            <v>Fornecimento e Plantio de Oiti (grande), com manutenção por 60 dias com irrigação, pulverização, poda e substituição de mudas mortas</v>
          </cell>
          <cell r="C874" t="str">
            <v>UN</v>
          </cell>
          <cell r="D874">
            <v>39.650100000000002</v>
          </cell>
        </row>
        <row r="875">
          <cell r="A875" t="str">
            <v>001.22.01080</v>
          </cell>
          <cell r="B875" t="str">
            <v>Fornecimento e Plantio de Paineira (grande), com manutenção por 60 dias com irrigação, pulverização, poda e substituição de mudas mortas</v>
          </cell>
          <cell r="C875" t="str">
            <v>UN</v>
          </cell>
          <cell r="D875">
            <v>32.5244</v>
          </cell>
        </row>
        <row r="876">
          <cell r="A876" t="str">
            <v>001.22.01100</v>
          </cell>
          <cell r="B876" t="str">
            <v>Fornecimento e Plantio de Palmeira Fênix ( 2.00 mts), com manutenção por 60 dias com irrigação, pulverização, poda e substituição de mudas mortas</v>
          </cell>
          <cell r="C876" t="str">
            <v>UN</v>
          </cell>
          <cell r="D876">
            <v>32.5244</v>
          </cell>
        </row>
        <row r="877">
          <cell r="A877" t="str">
            <v>001.22.01120</v>
          </cell>
          <cell r="B877" t="str">
            <v>Fornecimento e Plantio de Palmeira Fênix ( 3.00 mts), com manutenção por 60 dias com irrigação, pulverização, poda e substituição de mudas mortas</v>
          </cell>
          <cell r="C877" t="str">
            <v>UN</v>
          </cell>
          <cell r="D877">
            <v>54.650100000000002</v>
          </cell>
        </row>
        <row r="878">
          <cell r="A878" t="str">
            <v>001.22.01140</v>
          </cell>
          <cell r="B878" t="str">
            <v>Fornecimento e Plantio de Palmeira Fênix ( 4.00 mts), com manutenção por 60 dias com irrigação, pulverização, poda e substituição de mudas mortas</v>
          </cell>
          <cell r="C878" t="str">
            <v>UN</v>
          </cell>
          <cell r="D878">
            <v>77.875600000000006</v>
          </cell>
        </row>
        <row r="879">
          <cell r="A879" t="str">
            <v>001.22.01160</v>
          </cell>
          <cell r="B879" t="str">
            <v>Fornecimento e Plantio de Palmeira Fênix ( 4.50 mts), com manutenção por 60 dias com irrigação, pulverização, poda e substituição de mudas mortas</v>
          </cell>
          <cell r="C879" t="str">
            <v>UN</v>
          </cell>
          <cell r="D879">
            <v>109.4885</v>
          </cell>
        </row>
        <row r="880">
          <cell r="A880" t="str">
            <v>001.22.01180</v>
          </cell>
          <cell r="B880" t="str">
            <v>Fornecimento e Plantio de Palmeira Imperial ( 1.20 mts), com manutenção por 60 dias com irrigação, pulverização, poda e substituição de mudas mortas</v>
          </cell>
          <cell r="C880" t="str">
            <v>UN</v>
          </cell>
          <cell r="D880">
            <v>20.1052</v>
          </cell>
        </row>
        <row r="881">
          <cell r="A881" t="str">
            <v>001.22.01200</v>
          </cell>
          <cell r="B881" t="str">
            <v>Fornecimento e Plantio de Palmeira Imperial ( 2.00 mts), com manutenção por 60 dias com irrigação, pulverização, poda e substituição de mudas mortas</v>
          </cell>
          <cell r="C881" t="str">
            <v>UN</v>
          </cell>
          <cell r="D881">
            <v>47.5244</v>
          </cell>
        </row>
        <row r="882">
          <cell r="A882" t="str">
            <v>001.22.01220</v>
          </cell>
          <cell r="B882" t="str">
            <v>Fornecimento e Plantio de Palmeira Imperial ( 3.00 mts), com manutenção por 60 dias com irrigação, pulverização, poda e substituição de mudas mortas</v>
          </cell>
          <cell r="C882" t="str">
            <v>UN</v>
          </cell>
          <cell r="D882">
            <v>84.650099999999995</v>
          </cell>
        </row>
        <row r="883">
          <cell r="A883" t="str">
            <v>001.22.01240</v>
          </cell>
          <cell r="B883" t="str">
            <v>Fornecimento e Plantio de Palmeira Jerivá ( 2.00 mts), com manutenção por 60 dias com irrigação, pulverização, poda e substituição de mudas mortas</v>
          </cell>
          <cell r="C883" t="str">
            <v>UN</v>
          </cell>
          <cell r="D883">
            <v>42.5244</v>
          </cell>
        </row>
        <row r="884">
          <cell r="A884" t="str">
            <v>001.22.01260</v>
          </cell>
          <cell r="B884" t="str">
            <v>Fornecimento e Plantio de Palmeira Jerivá (3.00 mts), com manutenção por 60 dias com irrigação, pulverização, poda e substituição de mudas mortas</v>
          </cell>
          <cell r="C884" t="str">
            <v>UN</v>
          </cell>
          <cell r="D884">
            <v>59.650100000000002</v>
          </cell>
        </row>
        <row r="885">
          <cell r="A885" t="str">
            <v>001.22.01280</v>
          </cell>
          <cell r="B885" t="str">
            <v>Fornecimento e Plantio de Palmeira Jerivá (4.00 mts), com manutenção por 60 dias com irrigação, pulverização, poda e substituição de mudas mortas</v>
          </cell>
          <cell r="C885" t="str">
            <v>UN</v>
          </cell>
          <cell r="D885">
            <v>77.875600000000006</v>
          </cell>
        </row>
        <row r="886">
          <cell r="A886" t="str">
            <v>001.22.01300</v>
          </cell>
          <cell r="B886" t="str">
            <v>Fornecimento e Plantio de Palmeira Jerivá (4.50 mts), com manutenção por 60 dias com irrigação, pulverização, poda e substituição de mudas mortas</v>
          </cell>
          <cell r="C886" t="str">
            <v>UN</v>
          </cell>
          <cell r="D886">
            <v>98.815299999999993</v>
          </cell>
        </row>
        <row r="887">
          <cell r="A887" t="str">
            <v>001.22.01320</v>
          </cell>
          <cell r="B887" t="str">
            <v>Fornecimento e Plantio de Papirus do Egito (pequeno), com manutenção por 60 dias com irrigação, pulverização, poda e substituição de mudas mortas</v>
          </cell>
          <cell r="C887" t="str">
            <v>UN</v>
          </cell>
          <cell r="D887">
            <v>4.0057999999999998</v>
          </cell>
        </row>
        <row r="888">
          <cell r="A888" t="str">
            <v>001.22.01340</v>
          </cell>
          <cell r="B888" t="str">
            <v>Fornecimento e Plantio de Papirus do Egito (médio), com manutenção por 60 dias com irrigação, pulverização, poda e substituição de mudas mortas</v>
          </cell>
          <cell r="C888" t="str">
            <v>UN</v>
          </cell>
          <cell r="D888">
            <v>4.0057999999999998</v>
          </cell>
        </row>
        <row r="889">
          <cell r="A889" t="str">
            <v>001.22.01360</v>
          </cell>
          <cell r="B889" t="str">
            <v>Fornecimento e Plantio de Pau Brasil (média), com manutenção por 60 dias com irrigação, pulverização, poda e substituição de mudas mortas</v>
          </cell>
          <cell r="C889" t="str">
            <v>UN</v>
          </cell>
          <cell r="D889">
            <v>19.2989</v>
          </cell>
        </row>
        <row r="890">
          <cell r="A890" t="str">
            <v>001.22.01380</v>
          </cell>
          <cell r="B890" t="str">
            <v>Fornecimento e Plantio de Pau Ferro (pequeno), com manutenção por 60 dias com irrigação, pulverização, poda e substituição de mudas mortas</v>
          </cell>
          <cell r="C890" t="str">
            <v>UN</v>
          </cell>
          <cell r="D890">
            <v>6.3682999999999996</v>
          </cell>
        </row>
        <row r="891">
          <cell r="A891" t="str">
            <v>001.22.01400</v>
          </cell>
          <cell r="B891" t="str">
            <v>Fornecimento e Plantio de Pau Ferro (médio), com manutenção por 60 dias com irrigação, pulverização, poda e substituição de mudas mortas</v>
          </cell>
          <cell r="C891" t="str">
            <v>UN</v>
          </cell>
          <cell r="D891">
            <v>6.3682999999999996</v>
          </cell>
        </row>
        <row r="892">
          <cell r="A892" t="str">
            <v>001.22.01420</v>
          </cell>
          <cell r="B892" t="str">
            <v>Fornecimento e Plantio de Pingo de Ouro (pequeno), com manutenção por 60 dias com irrigação, pulverização, poda e substituição de mudas mortas</v>
          </cell>
          <cell r="C892" t="str">
            <v>UN</v>
          </cell>
          <cell r="D892">
            <v>1.5058</v>
          </cell>
        </row>
        <row r="893">
          <cell r="A893" t="str">
            <v>001.22.01440</v>
          </cell>
          <cell r="B893" t="str">
            <v>Fornecimento e Plantio de Pingo de Ouro (média), com manutenção por 60 dias com irrigação, pulverização, poda e substituição de mudas mortas</v>
          </cell>
          <cell r="C893" t="str">
            <v>UN</v>
          </cell>
          <cell r="D893">
            <v>2.5057999999999998</v>
          </cell>
        </row>
        <row r="894">
          <cell r="A894" t="str">
            <v>001.22.01460</v>
          </cell>
          <cell r="B894" t="str">
            <v>Fornecimento e Plantio de Pingo de Ouro (grande), com manutenção por 60 dias com irrigação, pulverização, poda e substituição de mudas mortas</v>
          </cell>
          <cell r="C894" t="str">
            <v>UN</v>
          </cell>
          <cell r="D894">
            <v>4.3682999999999996</v>
          </cell>
        </row>
        <row r="895">
          <cell r="A895" t="str">
            <v>001.22.01480</v>
          </cell>
          <cell r="B895" t="str">
            <v>Fornecimento e Plantio de Sansão do Campo (pequeno), com manutenção por 60 dias com irrigação, pulverização, poda e substituição de mudas mortas</v>
          </cell>
          <cell r="C895" t="str">
            <v>UN</v>
          </cell>
          <cell r="D895">
            <v>1.4057999999999999</v>
          </cell>
        </row>
        <row r="896">
          <cell r="A896" t="str">
            <v>001.22.01500</v>
          </cell>
          <cell r="B896" t="str">
            <v>Fornecimento e Instalação de Proteção de Árvores em Madeira Conf. Det. SINFRA, Composto Por Caibros e Ripas,  Incl. Caiação</v>
          </cell>
          <cell r="C896" t="str">
            <v>UN</v>
          </cell>
          <cell r="D896">
            <v>42.762500000000003</v>
          </cell>
        </row>
        <row r="897">
          <cell r="A897" t="str">
            <v>001.22.01520</v>
          </cell>
          <cell r="B897" t="str">
            <v>Grade de proteção para árvores h = 2.00 m</v>
          </cell>
          <cell r="C897" t="str">
            <v>UN</v>
          </cell>
          <cell r="D897">
            <v>33.957799999999999</v>
          </cell>
        </row>
        <row r="898">
          <cell r="A898" t="str">
            <v>001.22.01540</v>
          </cell>
          <cell r="B898" t="str">
            <v>Fornecimento e espalhamento de terra vegetal</v>
          </cell>
          <cell r="C898" t="str">
            <v>M3</v>
          </cell>
          <cell r="D898">
            <v>70.324399999999997</v>
          </cell>
        </row>
        <row r="899">
          <cell r="A899" t="str">
            <v>001.22.01560</v>
          </cell>
          <cell r="B899" t="str">
            <v>Grama em Sementes - Plantio Manual de Semente de Grama incl. Irrigação de Área, Frequência 1 Vez Por Semana Pelo Período de 30 dias</v>
          </cell>
          <cell r="C899" t="str">
            <v>M2</v>
          </cell>
          <cell r="D899">
            <v>0.62419999999999998</v>
          </cell>
        </row>
        <row r="900">
          <cell r="A900" t="str">
            <v>001.22.01580</v>
          </cell>
          <cell r="B900" t="str">
            <v>Grama em mudas tipo (forquilha ou estrela) com manutenção por 60 dias  com irrigação diária, pulverização, adubação e substiuição de mudas mortas</v>
          </cell>
          <cell r="C900" t="str">
            <v>M2</v>
          </cell>
          <cell r="D900">
            <v>2.5173999999999999</v>
          </cell>
        </row>
        <row r="901">
          <cell r="A901" t="str">
            <v>001.22.01600</v>
          </cell>
          <cell r="B901" t="str">
            <v>Grama em placas com manutenção por 60 dias com irrigação diária, pulverização, adubação e substituição de mudas mortas</v>
          </cell>
          <cell r="C901" t="str">
            <v>M2</v>
          </cell>
          <cell r="D901">
            <v>4.6002000000000001</v>
          </cell>
        </row>
        <row r="902">
          <cell r="A902" t="str">
            <v>001.22.01620</v>
          </cell>
          <cell r="B902" t="str">
            <v>Cascalho lavado p/passeio</v>
          </cell>
          <cell r="C902" t="str">
            <v>M3</v>
          </cell>
          <cell r="D902">
            <v>36.862200000000001</v>
          </cell>
        </row>
        <row r="903">
          <cell r="A903" t="str">
            <v>001.22.01640</v>
          </cell>
          <cell r="B903" t="str">
            <v>Brita na área interna do prédio</v>
          </cell>
          <cell r="C903" t="str">
            <v>M3</v>
          </cell>
          <cell r="D903">
            <v>44.947299999999998</v>
          </cell>
        </row>
        <row r="904">
          <cell r="A904" t="str">
            <v>001.22.01660</v>
          </cell>
          <cell r="B904" t="str">
            <v>Brita na área interna do prédio - branca - (fins decorativos)</v>
          </cell>
          <cell r="C904" t="str">
            <v>M3</v>
          </cell>
          <cell r="D904">
            <v>49.324399999999997</v>
          </cell>
        </row>
        <row r="905">
          <cell r="A905" t="str">
            <v>001.22.01680</v>
          </cell>
          <cell r="B905" t="str">
            <v>Brita na área interna do prédio - escurinha - (fins decorativos)</v>
          </cell>
          <cell r="C905" t="str">
            <v>M3</v>
          </cell>
          <cell r="D905">
            <v>49.324399999999997</v>
          </cell>
        </row>
        <row r="906">
          <cell r="A906" t="str">
            <v>001.22.01700</v>
          </cell>
          <cell r="B906" t="str">
            <v>Execução de Banco em Estrutura Mista Dimensões Compr.=5.00 mts, Larg.=0.50 mts, Altur.= 0.55 mts, Sendo a Placa em Concreto 25 Mpa, os Apoios em Alvenaria Tijolo 9x19x19cm de 1 Vez, Chapiscado e Rebocado Conf. Det. SINFRA</v>
          </cell>
          <cell r="C906" t="str">
            <v>UN</v>
          </cell>
          <cell r="D906">
            <v>236.13910000000001</v>
          </cell>
        </row>
        <row r="907">
          <cell r="A907" t="str">
            <v>001.22.01720</v>
          </cell>
          <cell r="B907" t="str">
            <v>Execução de Muro de Estrutura Mista de Altura 2.10 m, Composto Por Concreto Armado 21 Mpa, Aço Ca 50 (Armadura Longitudinal) e 60 (Estribos) e Alvenaria 1/2 Vez de Tijolos Cerâmicos 9 x 19 x 19 cm, Incl. Chapisco e Reboco Em Uma Face</v>
          </cell>
          <cell r="C907" t="str">
            <v>M2</v>
          </cell>
          <cell r="D907">
            <v>102.37269999999999</v>
          </cell>
        </row>
        <row r="908">
          <cell r="A908" t="str">
            <v>001.22.01740</v>
          </cell>
          <cell r="B908" t="str">
            <v>Execução de Muro de Estrutura Mista de Altura 2.10 m, Composto Por Concreto Armado 21 Mpa, Aço Ca 50 (Armadura Longitudinal) e 60 (Estribos) e Alvenaria 1/2 Vez de Tijolos Cerâmicos 9 x 19 x 19 cm, Incl. Chapisco e Reboco Nas Duas Faces</v>
          </cell>
          <cell r="C908" t="str">
            <v>M2</v>
          </cell>
          <cell r="D908">
            <v>122.9966</v>
          </cell>
        </row>
        <row r="909">
          <cell r="A909" t="str">
            <v>001.22.01760</v>
          </cell>
          <cell r="B909" t="str">
            <v>Execução de alambrado em tubo de ferro Galvanizado 2"""""""" chapa 13 formando quadro de 2.50x3.00m e tela tipo alambrado fio 12 malha 2"""""""" fixado com arame galvanizado n.14</v>
          </cell>
          <cell r="C909" t="str">
            <v>M2</v>
          </cell>
          <cell r="D909">
            <v>46.3568</v>
          </cell>
        </row>
        <row r="910">
          <cell r="A910" t="str">
            <v>001.22.01780</v>
          </cell>
          <cell r="B910" t="str">
            <v>Execução de alambrado em tubo de ferro Galvanizado 2"""""""" chapa 13 formando quadro de 3.00x3.00m e tela tipo alambrado fio 12 malha 2"""""""" fixado com arame galvanizado n.14</v>
          </cell>
          <cell r="C910" t="str">
            <v>M2</v>
          </cell>
          <cell r="D910">
            <v>44.682099999999998</v>
          </cell>
        </row>
        <row r="911">
          <cell r="A911" t="str">
            <v>001.22.01800</v>
          </cell>
          <cell r="B911" t="str">
            <v>Alambrado c/ Tela Arame Galv. Losangular fio 12, malha 2"""""""", altura da tela 1.50 m, fix. em pilarete de concreto pré moldado h= 3.00 m, espaçados a cada 2.50 m, com reforço arame galv. n.10</v>
          </cell>
          <cell r="C911" t="str">
            <v>ML</v>
          </cell>
          <cell r="D911">
            <v>54.063800000000001</v>
          </cell>
        </row>
        <row r="912">
          <cell r="A912" t="str">
            <v>001.22.01820</v>
          </cell>
          <cell r="B912" t="str">
            <v xml:space="preserve">Alambrado c/ Tela Arame Galv. Losangular fio 12, malha 2"""""""", altura da tela 1.50 m, fix. em pilarete de concreto pré moldado h= 2.60 m, espaçados a cada 2.50 m, com reforço arame galv. n.10, incl.mureta de alvenaria h=0.50 m chapiscada, rebocada e </v>
          </cell>
          <cell r="C912" t="str">
            <v>ML</v>
          </cell>
          <cell r="D912">
            <v>64.299300000000002</v>
          </cell>
        </row>
        <row r="913">
          <cell r="A913" t="str">
            <v>001.22.01840</v>
          </cell>
          <cell r="B913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913" t="str">
            <v>ML</v>
          </cell>
          <cell r="D913">
            <v>64.295699999999997</v>
          </cell>
        </row>
        <row r="914">
          <cell r="A914" t="str">
            <v>001.22.01860</v>
          </cell>
          <cell r="B914" t="str">
            <v>Fornecimento e Instalação de Portão em Tubo Galvanizado 2"""""""" e Tela Galvanizada Malha 2"""""""", incl. Ferragens</v>
          </cell>
          <cell r="C914" t="str">
            <v>M2</v>
          </cell>
          <cell r="D914">
            <v>100.1602</v>
          </cell>
        </row>
        <row r="915">
          <cell r="A915" t="str">
            <v>001.22.01880</v>
          </cell>
          <cell r="B915" t="str">
            <v>Fornecimento e Instalação de Portão em Tubo Galvanizado 2"""""""" em Tela Galvanizada Malha 2"""""""", incl. Ferragens dim. 0.80 x 2.10 m Conf. Det. 04 SINFRA</v>
          </cell>
          <cell r="C915" t="str">
            <v>M2</v>
          </cell>
          <cell r="D915">
            <v>120.346</v>
          </cell>
        </row>
        <row r="916">
          <cell r="A916" t="str">
            <v>001.22.01900</v>
          </cell>
          <cell r="B916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916" t="str">
            <v>M2</v>
          </cell>
          <cell r="D916">
            <v>22.287500000000001</v>
          </cell>
        </row>
        <row r="917">
          <cell r="A917" t="str">
            <v>001.22.01920</v>
          </cell>
          <cell r="B917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917" t="str">
            <v>M2</v>
          </cell>
          <cell r="D917">
            <v>32.633099999999999</v>
          </cell>
        </row>
        <row r="918">
          <cell r="A918" t="str">
            <v>001.22.01940</v>
          </cell>
          <cell r="B918" t="str">
            <v>Fornecimento e assentamento de paralelepípedo</v>
          </cell>
          <cell r="C918" t="str">
            <v>M2</v>
          </cell>
          <cell r="D918">
            <v>27.1783</v>
          </cell>
        </row>
        <row r="919">
          <cell r="A919" t="str">
            <v>001.22.01960</v>
          </cell>
          <cell r="B919" t="str">
            <v>Guias de concreto pré-moldados (concreto 300kg cimento/m3) de seção 15x30 cm (espessura 12.00 cm no topo)  o serviço inclui a abertura das valas, assentamento e rejuntamento das guias</v>
          </cell>
          <cell r="C919" t="str">
            <v>ML</v>
          </cell>
          <cell r="D919">
            <v>18.171500000000002</v>
          </cell>
        </row>
        <row r="920">
          <cell r="A920" t="str">
            <v>001.22.01980</v>
          </cell>
          <cell r="B920" t="str">
            <v>Guias curvas de concreto pré-moldados (concreto 300kg cimento/m3) de seção 15x30 cm (espessura 12.00 cm no topo)  o serviço inclui a abertura das valas, assentamento e rejuntamento das guias</v>
          </cell>
          <cell r="C920" t="str">
            <v>ML</v>
          </cell>
          <cell r="D920">
            <v>18.053999999999998</v>
          </cell>
        </row>
        <row r="921">
          <cell r="A921" t="str">
            <v>001.22.02000</v>
          </cell>
          <cell r="B921" t="str">
            <v>Sarjeta de concreto (300kg cim/m3) fundido no local seção 40.00 x 8.00 cm, o serviço inclui a abertura de vala, assentamento e rejuntamento</v>
          </cell>
          <cell r="C921" t="str">
            <v>ML</v>
          </cell>
          <cell r="D921">
            <v>16.639199999999999</v>
          </cell>
        </row>
        <row r="922">
          <cell r="A922" t="str">
            <v>001.22.02020</v>
          </cell>
          <cell r="B922" t="str">
            <v>Retirada e reassentamento de meio-fio</v>
          </cell>
          <cell r="C922" t="str">
            <v>M</v>
          </cell>
          <cell r="D922">
            <v>17.670500000000001</v>
          </cell>
        </row>
        <row r="923">
          <cell r="A923" t="str">
            <v>001.23</v>
          </cell>
          <cell r="B923" t="str">
            <v>INSTALAÇÕES ELÉTRICAS - BAIXA TENSÃO</v>
          </cell>
        </row>
        <row r="924">
          <cell r="A924" t="str">
            <v>001.23.00020</v>
          </cell>
          <cell r="B924" t="str">
            <v>Abertura e enchimento de rasgos na alvenaria para passagem de canalização diâmetro 1/2 à 1 pol</v>
          </cell>
          <cell r="C924" t="str">
            <v>ML</v>
          </cell>
          <cell r="D924">
            <v>2.0659999999999998</v>
          </cell>
        </row>
        <row r="925">
          <cell r="A925" t="str">
            <v>001.23.00040</v>
          </cell>
          <cell r="B925" t="str">
            <v>Abertura e enchimento de rasgos na alvenaria para passagem de canalização diâmetro 1 1/4 à 2 pol</v>
          </cell>
          <cell r="C925" t="str">
            <v>ML</v>
          </cell>
          <cell r="D925">
            <v>2.7524000000000002</v>
          </cell>
        </row>
        <row r="926">
          <cell r="A926" t="str">
            <v>001.23.00060</v>
          </cell>
          <cell r="B926" t="str">
            <v>Abertura e enchimento de rasgos na alvenaria para passagem de canalização diâmetro 2.5 à 4 pol</v>
          </cell>
          <cell r="C926" t="str">
            <v>ML</v>
          </cell>
          <cell r="D926">
            <v>3.8664999999999998</v>
          </cell>
        </row>
        <row r="927">
          <cell r="A927" t="str">
            <v>001.23.00080</v>
          </cell>
          <cell r="B927" t="str">
            <v>Abertura e enchimento de rasgos no concreto para passagem de canalização diâmetro de 1/2 à 1 pol</v>
          </cell>
          <cell r="C927" t="str">
            <v>ML</v>
          </cell>
          <cell r="D927">
            <v>4.5274000000000001</v>
          </cell>
        </row>
        <row r="928">
          <cell r="A928" t="str">
            <v>001.23.00100</v>
          </cell>
          <cell r="B928" t="str">
            <v>Envelope de concreto Fck=13,50 Mpa, para proteção de tubos enterrados, incl. escavação, acerto de vala e lançamento de concreto</v>
          </cell>
          <cell r="C928" t="str">
            <v>M3</v>
          </cell>
          <cell r="D928">
            <v>193.22980000000001</v>
          </cell>
        </row>
        <row r="929">
          <cell r="A929" t="str">
            <v>001.23.00120</v>
          </cell>
          <cell r="B929" t="str">
            <v>Fornecimento e instalação de Padrão Monofásico Em Aço Galvanizado h= 5.00 mts Aéreo 40 A """"""""""""""""CP"""""""""""""""" s/ eletroduto - Conjunto completo incl aterramento</v>
          </cell>
          <cell r="C929" t="str">
            <v>UN</v>
          </cell>
          <cell r="D929">
            <v>228.16679999999999</v>
          </cell>
        </row>
        <row r="930">
          <cell r="A930" t="str">
            <v>001.23.00140</v>
          </cell>
          <cell r="B930" t="str">
            <v>Fornecimento e instalação de Padrão Monofásico Em Aço Galvanizado h= 7.00 mts Aéreo 40 A """"""""""""""""CP"""""""""""""""" s/ eletroduto - Conjunto completo incl aterramento</v>
          </cell>
          <cell r="C930" t="str">
            <v>UN</v>
          </cell>
          <cell r="D930">
            <v>266.6268</v>
          </cell>
        </row>
        <row r="931">
          <cell r="A931" t="str">
            <v>001.23.00160</v>
          </cell>
          <cell r="B931" t="str">
            <v>Fornecimento e Instalação de Padrão Bifásico  Em Aço Galvanizado h= 7.00 mts Aéreo 60 A """"""""""""""""CP"""""""""""""""" s/ eletroduto - Conjunto completo incl aterramento</v>
          </cell>
          <cell r="C931" t="str">
            <v>UN</v>
          </cell>
          <cell r="D931">
            <v>306.09519999999998</v>
          </cell>
        </row>
        <row r="932">
          <cell r="A932" t="str">
            <v>001.23.00180</v>
          </cell>
          <cell r="B932" t="str">
            <v>Fornecimento e instalação de Padrão Trifásico  Em Aço Galvanizado h= 7.00 mts Aéreo 60 A """"""""""""""""CP"""""""""""""""" s/ eletroduto - Conjunto completo incl aterramento</v>
          </cell>
          <cell r="C932" t="str">
            <v>UN</v>
          </cell>
          <cell r="D932">
            <v>629.59720000000004</v>
          </cell>
        </row>
        <row r="933">
          <cell r="A933" t="str">
            <v>001.23.00200</v>
          </cell>
          <cell r="B933" t="str">
            <v>Fornecimento e instalação de Padrão Trifásico  Em Aço Galvanizado h= 7.00 mts Aéreo 100 A """"""""""""""""CP"""""""""""""""" s/ eletroduto - Conjunto completo incl aterramento</v>
          </cell>
          <cell r="C933" t="str">
            <v>UN</v>
          </cell>
          <cell r="D933">
            <v>837.28719999999998</v>
          </cell>
        </row>
        <row r="934">
          <cell r="A934" t="str">
            <v>001.23.00220</v>
          </cell>
          <cell r="B934" t="str">
            <v>Fornecimento e instalação de Padrão Trifásico  Em Aço Galvanizado h= 7.00 mts Aéreo 125 A """"""""""""""""CP"""""""""""""""" s/ eletroduto, DJ T 04 - Conjunto completo incl aterramento</v>
          </cell>
          <cell r="C934" t="str">
            <v>CJ</v>
          </cell>
          <cell r="D934">
            <v>1771.9072000000001</v>
          </cell>
        </row>
        <row r="935">
          <cell r="A935" t="str">
            <v>001.23.00240</v>
          </cell>
          <cell r="B935" t="str">
            <v>Fornecimento e instalação de Caixa Padrão """"""""""""""""CP"""""""""""""""" P/ Medidor Monofásico, Bifásico e Trifásico - Baixa Tensão</v>
          </cell>
          <cell r="C935" t="str">
            <v>UN</v>
          </cell>
          <cell r="D935">
            <v>46.846800000000002</v>
          </cell>
        </row>
        <row r="936">
          <cell r="A936" t="str">
            <v>001.23.00260</v>
          </cell>
          <cell r="B936" t="str">
            <v>Fornecimento e instalação de Caixa Padrão """"""""""""""""FP"""""""""""""""" P/ Medidor Bifásico e Trifásico - Baixa Tensão</v>
          </cell>
          <cell r="C936" t="str">
            <v>UN</v>
          </cell>
          <cell r="D936">
            <v>95.366799999999998</v>
          </cell>
        </row>
        <row r="937">
          <cell r="A937" t="str">
            <v>001.23.00280</v>
          </cell>
          <cell r="B937" t="str">
            <v>Fornecimento e instalação de Caixa Padrão """"""""""""""""FM"""""""""""""""" P/ Medidor Monofásico - Baixa Tensão</v>
          </cell>
          <cell r="C937" t="str">
            <v>UN</v>
          </cell>
          <cell r="D937">
            <v>81.187600000000003</v>
          </cell>
        </row>
        <row r="938">
          <cell r="A938" t="str">
            <v>001.23.00300</v>
          </cell>
          <cell r="B938" t="str">
            <v>Fornecimento e instalação de Isolador Roldana de Plástico C/ Parafuso P/ Fixar em Madeira de 1/2 pol.</v>
          </cell>
          <cell r="C938" t="str">
            <v>UN</v>
          </cell>
          <cell r="D938">
            <v>0.54779999999999995</v>
          </cell>
        </row>
        <row r="939">
          <cell r="A939" t="str">
            <v>001.23.00320</v>
          </cell>
          <cell r="B939" t="str">
            <v>Fornecimento e instalação de Isolador Roldana de Plástico C/ Parafuso P/ Fixar em Madeira de 3/4 pol.</v>
          </cell>
          <cell r="C939" t="str">
            <v>UN</v>
          </cell>
          <cell r="D939">
            <v>0.56979999999999997</v>
          </cell>
        </row>
        <row r="940">
          <cell r="A940" t="str">
            <v>001.23.00340</v>
          </cell>
          <cell r="B940" t="str">
            <v>Fornecimento e Instalação de Isolador Roldana de Porcelana 72x72 C/ Parafuso P/ Fixar Em Madeira</v>
          </cell>
          <cell r="C940" t="str">
            <v>UN</v>
          </cell>
          <cell r="D940">
            <v>2.4434999999999998</v>
          </cell>
        </row>
        <row r="941">
          <cell r="A941" t="str">
            <v>001.23.00360</v>
          </cell>
          <cell r="B941" t="str">
            <v>Fornecimento e instalação de Mangueira  Polietileno Marron  Linha Popular Diâmetro 1/2 Pol X 2,0 mm</v>
          </cell>
          <cell r="C941" t="str">
            <v>M</v>
          </cell>
          <cell r="D941">
            <v>1.0511999999999999</v>
          </cell>
        </row>
        <row r="942">
          <cell r="A942" t="str">
            <v>001.23.00380</v>
          </cell>
          <cell r="B942" t="str">
            <v>Fornecimento e instalação de Mangueira  Polietileno Marron  Linha Popular Diâmetro 3/4 Pol X 2,5 mm</v>
          </cell>
          <cell r="C942" t="str">
            <v>M</v>
          </cell>
          <cell r="D942">
            <v>1.3082</v>
          </cell>
        </row>
        <row r="943">
          <cell r="A943" t="str">
            <v>001.23.00400</v>
          </cell>
          <cell r="B943" t="str">
            <v>Fornecimento e instalação de Mangueira  Polietileno Marron  Linha Popular Diâmetro 1 Pol X 2,5 mm</v>
          </cell>
          <cell r="C943" t="str">
            <v>M</v>
          </cell>
          <cell r="D943">
            <v>1.5806</v>
          </cell>
        </row>
        <row r="944">
          <cell r="A944" t="str">
            <v>001.23.00420</v>
          </cell>
          <cell r="B944" t="str">
            <v>Fornecimento e instalação de canaleta de pvc 110x20x2.200 mm ref. 300 46 sistema """"""""""""""""""""""""""""""""x"""""""""""""""""""""""""""""""" da pial</v>
          </cell>
          <cell r="C944" t="str">
            <v>UN</v>
          </cell>
          <cell r="D944">
            <v>5.7656999999999998</v>
          </cell>
        </row>
        <row r="945">
          <cell r="A945" t="str">
            <v>001.23.00440</v>
          </cell>
          <cell r="B945" t="str">
            <v>Fornecimento e instalação de eletroduto flexível  1/2"""""""""""""""""""""""""""""""" (20mm) corrugado de pvc</v>
          </cell>
          <cell r="C945" t="str">
            <v>M</v>
          </cell>
          <cell r="D945">
            <v>1.5581</v>
          </cell>
        </row>
        <row r="946">
          <cell r="A946" t="str">
            <v>001.23.00460</v>
          </cell>
          <cell r="B946" t="str">
            <v>Fornecimento e instalação de eletroduto flexível  3/4"""""""""""""""""""""""""""""""" (25mm) corrugado de pvc</v>
          </cell>
          <cell r="C946" t="str">
            <v>M</v>
          </cell>
          <cell r="D946">
            <v>1.9355</v>
          </cell>
        </row>
        <row r="947">
          <cell r="A947" t="str">
            <v>001.23.00480</v>
          </cell>
          <cell r="B947" t="str">
            <v>Fornecimento e instalação de eletroduto flexível  1"""""""""""""""""""""""""""""""" (32mm) corrugado de pvc</v>
          </cell>
          <cell r="C947" t="str">
            <v>M</v>
          </cell>
          <cell r="D947">
            <v>3.238</v>
          </cell>
        </row>
        <row r="948">
          <cell r="A948" t="str">
            <v>001.23.00500</v>
          </cell>
          <cell r="B948" t="str">
            <v>Fornecimento e instalação de Caixa Retang. De Ferro  de Embutir C/Furos De 1/2 pol e 3/4pol 4x2pol</v>
          </cell>
          <cell r="C948" t="str">
            <v>UN</v>
          </cell>
          <cell r="D948">
            <v>3.0396999999999998</v>
          </cell>
        </row>
        <row r="949">
          <cell r="A949" t="str">
            <v>001.23.00520</v>
          </cell>
          <cell r="B949" t="str">
            <v>Fornecimento e instalação de Caixa Retang. De Ferro  de Embutir C/Furos De 1/2 pol e 3/4pol 4x4pol</v>
          </cell>
          <cell r="C949" t="str">
            <v>UN</v>
          </cell>
          <cell r="D949">
            <v>3.8307000000000002</v>
          </cell>
        </row>
        <row r="950">
          <cell r="A950" t="str">
            <v>001.23.00540</v>
          </cell>
          <cell r="B950" t="str">
            <v>Fornecimento e instalação de Caixa Retang. De Ferro  de Embutir C/Furos De 1/2 pol e 3/4pol 3x3pol</v>
          </cell>
          <cell r="C950" t="str">
            <v>UN</v>
          </cell>
          <cell r="D950">
            <v>3.3397000000000001</v>
          </cell>
        </row>
        <row r="951">
          <cell r="A951" t="str">
            <v>001.23.00560</v>
          </cell>
          <cell r="B951" t="str">
            <v>Fornecimento e instalação de Caixa  Octog. De Ferro de Embutir Fundo Movel C/Furos 1/2 pol e3/4pol 4x4 pol - FMD</v>
          </cell>
          <cell r="C951" t="str">
            <v>UN</v>
          </cell>
          <cell r="D951">
            <v>4.2187000000000001</v>
          </cell>
        </row>
        <row r="952">
          <cell r="A952" t="str">
            <v>001.23.00580</v>
          </cell>
          <cell r="B952" t="str">
            <v>Fornecimento e instalação de Caixa De Ligação P/Piso Em Liga De Alumínio 4x2pol</v>
          </cell>
          <cell r="C952" t="str">
            <v>UN</v>
          </cell>
          <cell r="D952">
            <v>8.4777000000000005</v>
          </cell>
        </row>
        <row r="953">
          <cell r="A953" t="str">
            <v>001.23.00600</v>
          </cell>
          <cell r="B953" t="str">
            <v>Fornecimento e instalação de fio de cobre seção 1.50 mm2, com isolamento para 750 v, com caract. não propagante ao fogo e auto extinguível, pirastic ou similar.</v>
          </cell>
          <cell r="C953" t="str">
            <v>ML</v>
          </cell>
          <cell r="D953">
            <v>0.61280000000000001</v>
          </cell>
        </row>
        <row r="954">
          <cell r="A954" t="str">
            <v>001.23.00620</v>
          </cell>
          <cell r="B954" t="str">
            <v>Fornecimento e instalação de fio de cobre seção 2.50 mm2, com isolamento para 750 v, com caract. não propagante ao fogo e auto extinguível, pirastic ou similar.</v>
          </cell>
          <cell r="C954" t="str">
            <v>ML</v>
          </cell>
          <cell r="D954">
            <v>0.71479999999999999</v>
          </cell>
        </row>
        <row r="955">
          <cell r="A955" t="str">
            <v>001.23.00640</v>
          </cell>
          <cell r="B955" t="str">
            <v>Fornecimento e instalação de fio de cobre seção 4.00 mm2, com isolamento para 750 v, com caract. não propagante ao fogo e auto extinguível, pirastic ou similar.</v>
          </cell>
          <cell r="C955" t="str">
            <v>ML</v>
          </cell>
          <cell r="D955">
            <v>1.3270999999999999</v>
          </cell>
        </row>
        <row r="956">
          <cell r="A956" t="str">
            <v>001.23.00660</v>
          </cell>
          <cell r="B956" t="str">
            <v>Fornecimento e instalação de fio de cobre seção 6.00 mm2, com isolamento para 750 v, com caract. não propagante ao fogo e auto extinguível, pirastic ou similar.</v>
          </cell>
          <cell r="C956" t="str">
            <v>ML</v>
          </cell>
          <cell r="D956">
            <v>1.8374999999999999</v>
          </cell>
        </row>
        <row r="957">
          <cell r="A957" t="str">
            <v>001.23.00680</v>
          </cell>
          <cell r="B957" t="str">
            <v>Fornecimento e instalação de fio de cobre seção 10.00 mm2, com isolamento para 750 v, com caract. não propagante ao fogo e auto extinguível, pirastic ou similar.</v>
          </cell>
          <cell r="C957" t="str">
            <v>ML</v>
          </cell>
          <cell r="D957">
            <v>3.0129000000000001</v>
          </cell>
        </row>
        <row r="958">
          <cell r="A958" t="str">
            <v>001.23.00700</v>
          </cell>
          <cell r="B958" t="str">
            <v>Fornecimento e instalação de cabo de cobre seção 2.50 mm2, com isolamento para 750 v, com caract. não propagante ao fogo e auto extinguível, pirastic flex ou similar.</v>
          </cell>
          <cell r="C958" t="str">
            <v>ML</v>
          </cell>
          <cell r="D958">
            <v>0.86780000000000002</v>
          </cell>
        </row>
        <row r="959">
          <cell r="A959" t="str">
            <v>001.23.00720</v>
          </cell>
          <cell r="B959" t="str">
            <v>Fornecimento e instalação de cabo de cobre seção 4.00 mm2, com isolamento para 750 v, com caract. não propagante ao fogo e auto extinguível, pirastic flex ou similar.</v>
          </cell>
          <cell r="C959" t="str">
            <v>ML</v>
          </cell>
          <cell r="D959">
            <v>1.4801</v>
          </cell>
        </row>
        <row r="960">
          <cell r="A960" t="str">
            <v>001.23.00740</v>
          </cell>
          <cell r="B960" t="str">
            <v>Fornecimento e instalação de cabo de cobre seção 6.00 mm2, com isolamento para 750 v, com caract. não propagante ao fogo e auto extinguível, pirastic flex ou similar.</v>
          </cell>
          <cell r="C960" t="str">
            <v>ML</v>
          </cell>
          <cell r="D960">
            <v>2.0415000000000001</v>
          </cell>
        </row>
        <row r="961">
          <cell r="A961" t="str">
            <v>001.23.00760</v>
          </cell>
          <cell r="B961" t="str">
            <v>Fornecimento e instalação de cabo de cobre seção 10.00 mm2, com isolamento para 750 v, com caract. não propagante ao fogo e auto extinguível, pirastic ou similar.</v>
          </cell>
          <cell r="C961" t="str">
            <v>ML</v>
          </cell>
          <cell r="D961">
            <v>3.7778999999999998</v>
          </cell>
        </row>
        <row r="962">
          <cell r="A962" t="str">
            <v>001.23.00780</v>
          </cell>
          <cell r="B962" t="str">
            <v>Fornecimento e instalação de cabo de cobre seção 16.00 mm2, com isolamento para 750 v, com caract. não propagante ao fogo e auto extinguível, pirastic ou similar.</v>
          </cell>
          <cell r="C962" t="str">
            <v>ML</v>
          </cell>
          <cell r="D962">
            <v>5.0042</v>
          </cell>
        </row>
        <row r="963">
          <cell r="A963" t="str">
            <v>001.23.00800</v>
          </cell>
          <cell r="B963" t="str">
            <v>Fornecimento e instalação de cabo de cobre seção 25.00 mm2, com isolamento para 750 v, com caract. não propagante ao fogo e auto extinguível, pirastic ou similar.</v>
          </cell>
          <cell r="C963" t="str">
            <v>ML</v>
          </cell>
          <cell r="D963">
            <v>8.0645000000000007</v>
          </cell>
        </row>
        <row r="964">
          <cell r="A964" t="str">
            <v>001.23.00820</v>
          </cell>
          <cell r="B964" t="str">
            <v>Fornecimento e instalação de cabo de cobre seção 35.00 mm2, com isolamento para 750 v, com caract. não propagante ao fogo e auto extinguível, pirastic ou similar.</v>
          </cell>
          <cell r="C964" t="str">
            <v>ML</v>
          </cell>
          <cell r="D964">
            <v>10.7181</v>
          </cell>
        </row>
        <row r="965">
          <cell r="A965" t="str">
            <v>001.23.00840</v>
          </cell>
          <cell r="B965" t="str">
            <v>Fornecimento e instalação de cabo de cobre seção 50.00 mm2, com isolamento para 750 v, com caract. não propagante ao fogo e auto extinguível, pirastic ou similar.</v>
          </cell>
          <cell r="C965" t="str">
            <v>ML</v>
          </cell>
          <cell r="D965">
            <v>14.9039</v>
          </cell>
        </row>
        <row r="966">
          <cell r="A966" t="str">
            <v>001.23.00860</v>
          </cell>
          <cell r="B966" t="str">
            <v>Fornecimento e instalação de cabo de cobre seção 70.00 mm2, com isolamento para 750 v, com caract. não propagante ao fogo e auto extinguível, pirastic ou similar.</v>
          </cell>
          <cell r="C966" t="str">
            <v>ML</v>
          </cell>
          <cell r="D966">
            <v>20.617000000000001</v>
          </cell>
        </row>
        <row r="967">
          <cell r="A967" t="str">
            <v>001.23.00880</v>
          </cell>
          <cell r="B967" t="str">
            <v>Fornecimento e instalação de cabo de cobre seção 95.00 mm2, com isolamento para 750 v, com caract. não propagante ao fogo e auto extinguível, pirastic ou similar.</v>
          </cell>
          <cell r="C967" t="str">
            <v>ML</v>
          </cell>
          <cell r="D967">
            <v>26.431799999999999</v>
          </cell>
        </row>
        <row r="968">
          <cell r="A968" t="str">
            <v>001.23.00900</v>
          </cell>
          <cell r="B968" t="str">
            <v>Fornecimento e instalação de cabo de cobre seção 120.00 mm2, com isolamento para 750 v, com caract. não propagante ao fogo e auto extinguível, pirastic ou similar.</v>
          </cell>
          <cell r="C968" t="str">
            <v>ML</v>
          </cell>
          <cell r="D968">
            <v>33.371699999999997</v>
          </cell>
        </row>
        <row r="969">
          <cell r="A969" t="str">
            <v>001.23.00920</v>
          </cell>
          <cell r="B969" t="str">
            <v>Fornecimento e instalação de cabo de cobre seção 150.00 mm2, com isolamento para 750 v, com caract. não propagante ao fogo e auto extinguível, pirastic ou similar.</v>
          </cell>
          <cell r="C969" t="str">
            <v>ML</v>
          </cell>
          <cell r="D969">
            <v>40.4649</v>
          </cell>
        </row>
        <row r="970">
          <cell r="A970" t="str">
            <v>001.23.00940</v>
          </cell>
          <cell r="B970" t="str">
            <v>Fornecimento e instalação de cabo de cobre seção 185.00 mm2, com isolamento para 750 v, com caract. não propagante ao fogo e auto extinguível, pirastic ou similar.</v>
          </cell>
          <cell r="C970" t="str">
            <v>ML</v>
          </cell>
          <cell r="D970">
            <v>51.436500000000002</v>
          </cell>
        </row>
        <row r="971">
          <cell r="A971" t="str">
            <v>001.23.00960</v>
          </cell>
          <cell r="B971" t="str">
            <v>Fornecimento e instalação de cabo de cobre seção 240.00 mm2, com isolamento para 750 v, com caract. não propagante ao fogo e auto extinguível, pirastic ou similar.</v>
          </cell>
          <cell r="C971" t="str">
            <v>ML</v>
          </cell>
          <cell r="D971">
            <v>67.253299999999996</v>
          </cell>
        </row>
        <row r="972">
          <cell r="A972" t="str">
            <v>001.23.00980</v>
          </cell>
          <cell r="B972" t="str">
            <v>Fornecimento e instalação de cabo de cobre seção 300.00 mm2, com isolamento para 750 v, com caract. não propagante ao fogo e auto extinguível, pirastic ou similar.</v>
          </cell>
          <cell r="C972" t="str">
            <v>ML</v>
          </cell>
          <cell r="D972">
            <v>86.642099999999999</v>
          </cell>
        </row>
        <row r="973">
          <cell r="A973" t="str">
            <v>001.23.01000</v>
          </cell>
          <cell r="B973" t="str">
            <v>Fornecimento e instalação de cabo de cobre seção 400.00 mm2, com isolamento para 750 v, com caract. não propagante ao fogo e auto extinguível, pirastic ou similar.</v>
          </cell>
          <cell r="C973" t="str">
            <v>ML</v>
          </cell>
          <cell r="D973">
            <v>128.57910000000001</v>
          </cell>
        </row>
        <row r="974">
          <cell r="A974" t="str">
            <v>001.23.01020</v>
          </cell>
          <cell r="B974" t="str">
            <v>Fornecimento e instalação de cabo de cobre seção 500.00 mm2, com isolamento para 750 v, com caract. não propagante ao fogo e auto extinguível, pirastic ou similar.</v>
          </cell>
          <cell r="C974" t="str">
            <v>ML</v>
          </cell>
          <cell r="D974">
            <v>132.49010000000001</v>
          </cell>
        </row>
        <row r="975">
          <cell r="A975" t="str">
            <v>001.23.01040</v>
          </cell>
          <cell r="B975" t="str">
            <v>Fornecimento e instalação de cabo de cobre seção 2x2.50 mm2, com isolamento para 0.60 /1.00 Kv, com caract. não propagante ao fogo e auto extinguível, sintenax ou similar.</v>
          </cell>
          <cell r="C975" t="str">
            <v>ML</v>
          </cell>
          <cell r="D975">
            <v>2.3468</v>
          </cell>
        </row>
        <row r="976">
          <cell r="A976" t="str">
            <v>001.23.01060</v>
          </cell>
          <cell r="B976" t="str">
            <v>Fornecimento e instalação de cabo de cobre seção 2x4.00 mm2, com isolamento para 0.60 /1.00 Kv, com caract. não propagante ao fogo e auto extinguível, sintenax ou similar.</v>
          </cell>
          <cell r="C976" t="str">
            <v>ML</v>
          </cell>
          <cell r="D976">
            <v>3.5710999999999999</v>
          </cell>
        </row>
        <row r="977">
          <cell r="A977" t="str">
            <v>001.23.01080</v>
          </cell>
          <cell r="B977" t="str">
            <v>Fornecimento e instalação de cabo de cobre seção 2x6.00 mm2, com isolamento para 0.60 /1.00 Kv, com caract. não propagante ao fogo e auto extinguível, sintenax ou similar.</v>
          </cell>
          <cell r="C977" t="str">
            <v>ML</v>
          </cell>
          <cell r="D977">
            <v>5.2545000000000002</v>
          </cell>
        </row>
        <row r="978">
          <cell r="A978" t="str">
            <v>001.23.01100</v>
          </cell>
          <cell r="B978" t="str">
            <v>Fornecimento e instalação de cabo de cobre seção 2x10.00 mm2, com isolamento para 0.60 /1.00 Kv, com caract. não propagante ao fogo e auto extinguível, sintenax ou similar.</v>
          </cell>
          <cell r="C978" t="str">
            <v>ML</v>
          </cell>
          <cell r="D978">
            <v>8.5718999999999994</v>
          </cell>
        </row>
        <row r="979">
          <cell r="A979" t="str">
            <v>001.23.01120</v>
          </cell>
          <cell r="B979" t="str">
            <v>Fornecimento e instalação de cabo de cobre seção 3x2.50 mm2, com isolamento para 0.60 /1.00 Kv, com caract. não propagante ao fogo e auto extinguível, sintenax ou similar.</v>
          </cell>
          <cell r="C979" t="str">
            <v>ML</v>
          </cell>
          <cell r="D979">
            <v>3.1627999999999998</v>
          </cell>
        </row>
        <row r="980">
          <cell r="A980" t="str">
            <v>001.23.01140</v>
          </cell>
          <cell r="B980" t="str">
            <v>Fornecimento e instalação de cabo de cobre seção 3x4.00 mm2, com isolamento para 0.60 /1.00 Kv, com caract. não propagante ao fogo e auto extinguível, sintenax ou similar.</v>
          </cell>
          <cell r="C980" t="str">
            <v>ML</v>
          </cell>
          <cell r="D980">
            <v>4.7441000000000004</v>
          </cell>
        </row>
        <row r="981">
          <cell r="A981" t="str">
            <v>001.23.01160</v>
          </cell>
          <cell r="B981" t="str">
            <v>Fornecimento e instalação de cabo de cobre seção 3x6.00 mm2, com isolamento para 0.60 /1.00 Kv, com caract. não propagante ao fogo e auto extinguível, sintenax ou similar.</v>
          </cell>
          <cell r="C981" t="str">
            <v>ML</v>
          </cell>
          <cell r="D981">
            <v>6.5294999999999996</v>
          </cell>
        </row>
        <row r="982">
          <cell r="A982" t="str">
            <v>001.23.01180</v>
          </cell>
          <cell r="B982" t="str">
            <v>Fornecimento e instalação de cabo de cobre seção 3x10.00 mm2, com isolamento para 0.60 /1.00 Kv, com caract. não propagante ao fogo e auto extinguível, sintenax ou similar.</v>
          </cell>
          <cell r="C982" t="str">
            <v>ML</v>
          </cell>
          <cell r="D982">
            <v>11.2239</v>
          </cell>
        </row>
        <row r="983">
          <cell r="A983" t="str">
            <v>001.23.01200</v>
          </cell>
          <cell r="B983" t="str">
            <v>Fornecimento e instalação de cabos de cobre seção 4.00 mm2,para tensão de 1000 volts formado por condutor de fio de cobre isolado com material de característica não propagante ao fogo</v>
          </cell>
          <cell r="C983" t="str">
            <v>ML</v>
          </cell>
          <cell r="D983">
            <v>1.9402999999999999</v>
          </cell>
        </row>
        <row r="984">
          <cell r="A984" t="str">
            <v>001.23.01220</v>
          </cell>
          <cell r="B984" t="str">
            <v>Fornecimento e instalação de cabos de cobre seção 6.00 mm2,para tensão de 1000 volts formado por condutor de fio de cobre isolado com material de característica não propagante ao fogo</v>
          </cell>
          <cell r="C984" t="str">
            <v>ML</v>
          </cell>
          <cell r="D984">
            <v>2.5908000000000002</v>
          </cell>
        </row>
        <row r="985">
          <cell r="A985" t="str">
            <v>001.23.01240</v>
          </cell>
          <cell r="B985" t="str">
            <v>Fornecimento e instalação de cabos de cobre seção 10.00 mm2,para tensão de 1000 volts formado por condutor de fio de cobre isolado com material de característica não propagante ao fogo</v>
          </cell>
          <cell r="C985" t="str">
            <v>ML</v>
          </cell>
          <cell r="D985">
            <v>3.6861000000000002</v>
          </cell>
        </row>
        <row r="986">
          <cell r="A986" t="str">
            <v>001.23.01260</v>
          </cell>
          <cell r="B986" t="str">
            <v>Fornecimento e instalação de cabos de cobre seção 16.00 mm2,para tensão de 1000 volts formado por condutor de fio de cobre isolado com material de característica não propagante ao fogo</v>
          </cell>
          <cell r="C986" t="str">
            <v>ML</v>
          </cell>
          <cell r="D986">
            <v>5.5754000000000001</v>
          </cell>
        </row>
        <row r="987">
          <cell r="A987" t="str">
            <v>001.23.01280</v>
          </cell>
          <cell r="B987" t="str">
            <v>Fornecimento e instalação de cabos de cobre seção 25.00 mm2,para tensão de 1000 volts formado por condutor de fio de cobre isolado com material de característica não propagante ao fogo</v>
          </cell>
          <cell r="C987" t="str">
            <v>ML</v>
          </cell>
          <cell r="D987">
            <v>8.3704999999999998</v>
          </cell>
        </row>
        <row r="988">
          <cell r="A988" t="str">
            <v>001.23.01300</v>
          </cell>
          <cell r="B988" t="str">
            <v>Fornecimento e instalação de cabos de cobre seção 35.00 mm2,para tensão de 1000 volts formado por condutor de fio de cobre isolado com material de característica não propagante ao fogo</v>
          </cell>
          <cell r="C988" t="str">
            <v>ML</v>
          </cell>
          <cell r="D988">
            <v>10.2285</v>
          </cell>
        </row>
        <row r="989">
          <cell r="A989" t="str">
            <v>001.23.01320</v>
          </cell>
          <cell r="B989" t="str">
            <v>Fornecimento e instalação de cabos de cobre seção 50.00 mm2,para tensão de 1000 volts formado por condutor de fio de cobre isolado com material de característica não propagante ao fogo</v>
          </cell>
          <cell r="C989" t="str">
            <v>ML</v>
          </cell>
          <cell r="D989">
            <v>16.5869</v>
          </cell>
        </row>
        <row r="990">
          <cell r="A990" t="str">
            <v>001.23.01340</v>
          </cell>
          <cell r="B990" t="str">
            <v>Fornecimento e instalação de cabos de cobre seção 70.00 mm2,para tensão de 1000 volts formado por condutor de fio de cobre isolado com material de característica não propagante ao fogo</v>
          </cell>
          <cell r="C990" t="str">
            <v>ML</v>
          </cell>
          <cell r="D990">
            <v>18.780999999999999</v>
          </cell>
        </row>
        <row r="991">
          <cell r="A991" t="str">
            <v>001.23.01360</v>
          </cell>
          <cell r="B991" t="str">
            <v>Fornecimento e instalação de cabos de cobre seção 95.00 mm2,para tensão de 1000 volts formado por condutor de fio de cobre isolado com material de característica não propagante ao fogo</v>
          </cell>
          <cell r="C991" t="str">
            <v>ML</v>
          </cell>
          <cell r="D991">
            <v>25.116</v>
          </cell>
        </row>
        <row r="992">
          <cell r="A992" t="str">
            <v>001.23.01380</v>
          </cell>
          <cell r="B992" t="str">
            <v>Fornecimento e instalação de cabos de cobre seção 120.00 mm2,para tensão de 1000 volts formado por condutor de fio de cobre isolado com material de característica não propagante ao fogo 2</v>
          </cell>
          <cell r="C992" t="str">
            <v>ML</v>
          </cell>
          <cell r="D992">
            <v>31.5459</v>
          </cell>
        </row>
        <row r="993">
          <cell r="A993" t="str">
            <v>001.23.01400</v>
          </cell>
          <cell r="B993" t="str">
            <v>Fornecimento e instalação de cabos de cobre seção 150 mm2,para tensão de 1000 volts formado por condutor de fio de cobre isolado com material de característica não propagante ao fogo</v>
          </cell>
          <cell r="C993" t="str">
            <v>ML</v>
          </cell>
          <cell r="D993">
            <v>38.149500000000003</v>
          </cell>
        </row>
        <row r="994">
          <cell r="A994" t="str">
            <v>001.23.01420</v>
          </cell>
          <cell r="B994" t="str">
            <v>Fornecimento e instalação de cabos de cobre seção 185 mm2,para tensão de 1000 volts formado por condutor de fio de cobre isolado com material de característica não propagante ao fogo</v>
          </cell>
          <cell r="C994" t="str">
            <v>ML</v>
          </cell>
          <cell r="D994">
            <v>48.662100000000002</v>
          </cell>
        </row>
        <row r="995">
          <cell r="A995" t="str">
            <v>001.23.01440</v>
          </cell>
          <cell r="B995" t="str">
            <v>Fornecimento e instalação de cabos de cobre seção 240 mm2,para tensão de 1000 volts formado por condutor de fio de cobre isolado com material de característica não propagante ao fogo</v>
          </cell>
          <cell r="C995" t="str">
            <v>ML</v>
          </cell>
          <cell r="D995">
            <v>62.408299999999997</v>
          </cell>
        </row>
        <row r="996">
          <cell r="A996" t="str">
            <v>001.23.01460</v>
          </cell>
          <cell r="B996" t="str">
            <v>Fornecimento e instalação de cabos de seção 300 mm2,para tensão de 1000 volts formado por condutor de fio de cobre isolado com material de característica não propagante ao fogo</v>
          </cell>
          <cell r="C996" t="str">
            <v>ML</v>
          </cell>
          <cell r="D996">
            <v>79.706100000000006</v>
          </cell>
        </row>
        <row r="997">
          <cell r="A997" t="str">
            <v>001.23.01480</v>
          </cell>
          <cell r="B997" t="str">
            <v>Fornecimento e instalação de cabo de cobre seção 25 mm2,com isolamento de 15 kv</v>
          </cell>
          <cell r="C997" t="str">
            <v>ML</v>
          </cell>
          <cell r="D997">
            <v>37.4405</v>
          </cell>
        </row>
        <row r="998">
          <cell r="A998" t="str">
            <v>001.23.01500</v>
          </cell>
          <cell r="B998" t="str">
            <v>Fornecimento e instalação de eletroduto de pvc 1 1/4"""""""""""""""""""""""""""""""" corrugado tipo kanaflex</v>
          </cell>
          <cell r="C998" t="str">
            <v>ML</v>
          </cell>
          <cell r="D998">
            <v>4.6791999999999998</v>
          </cell>
        </row>
        <row r="999">
          <cell r="A999" t="str">
            <v>001.23.01520</v>
          </cell>
          <cell r="B999" t="str">
            <v>Fornecimento e instalação de eletroduto de pvc 1 1/2"""""""""""""""""""""""""""""""" corrugado tipo kanaflex</v>
          </cell>
          <cell r="C999" t="str">
            <v>ML</v>
          </cell>
          <cell r="D999">
            <v>5.5564</v>
          </cell>
        </row>
        <row r="1000">
          <cell r="A1000" t="str">
            <v>001.23.01540</v>
          </cell>
          <cell r="B1000" t="str">
            <v>Fornecimento e instalação de eletroduto rígido de ferro galvanizado  1/2"""""""""""""""" c/ rosca nas duas pontas em barra de 3 metros - Médio</v>
          </cell>
          <cell r="C1000" t="str">
            <v>UN</v>
          </cell>
          <cell r="D1000">
            <v>19.2606</v>
          </cell>
        </row>
        <row r="1001">
          <cell r="A1001" t="str">
            <v>001.23.01560</v>
          </cell>
          <cell r="B1001" t="str">
            <v>Fornecimento e instalação de eletroduto rígido de ferro galvanizado  3/4"""""""""""""""" c/ rosca nas duas pontas em barra de 3 metros - Médio</v>
          </cell>
          <cell r="C1001" t="str">
            <v>UN</v>
          </cell>
          <cell r="D1001">
            <v>22.956600000000002</v>
          </cell>
        </row>
        <row r="1002">
          <cell r="A1002" t="str">
            <v>001.23.01580</v>
          </cell>
          <cell r="B1002" t="str">
            <v>Fornecimento e instalação de eletroduto rígido de ferro galvanizado 1"""""""""""""""" c/ rosca nas duas pontas em barra de 3 metros - Médio</v>
          </cell>
          <cell r="C1002" t="str">
            <v>UN</v>
          </cell>
          <cell r="D1002">
            <v>26.7681</v>
          </cell>
        </row>
        <row r="1003">
          <cell r="A1003" t="str">
            <v>001.23.01600</v>
          </cell>
          <cell r="B1003" t="str">
            <v>Fornecimento e instalação de eletroduto rígido de ferro galvanizado 1 1/4"""""""""""""""" c/ rosca nas duas pontas em barra de 3 metros - Médio</v>
          </cell>
          <cell r="C1003" t="str">
            <v>UN</v>
          </cell>
          <cell r="D1003">
            <v>37.0914</v>
          </cell>
        </row>
        <row r="1004">
          <cell r="A1004" t="str">
            <v>001.23.01620</v>
          </cell>
          <cell r="B1004" t="str">
            <v>Fornecimento e instalação de eletroduto rígido de ferro galvanizado 1 1/2"""""""""""""""" c/ rosca nas duas pontas em barra de 3 metros - Médio</v>
          </cell>
          <cell r="C1004" t="str">
            <v>UN</v>
          </cell>
          <cell r="D1004">
            <v>50.0274</v>
          </cell>
        </row>
        <row r="1005">
          <cell r="A1005" t="str">
            <v>001.23.01640</v>
          </cell>
          <cell r="B1005" t="str">
            <v>Fornecimento e instalação de eletroduto rígido de ferro galvanizado 2"""""""""""""""" c/ rosca nas duas pontas em barra de 3 metros - Médio</v>
          </cell>
          <cell r="C1005" t="str">
            <v>UN</v>
          </cell>
          <cell r="D1005">
            <v>66.659400000000005</v>
          </cell>
        </row>
        <row r="1006">
          <cell r="A1006" t="str">
            <v>001.23.01660</v>
          </cell>
          <cell r="B1006" t="str">
            <v>Fornecimento e instalação de eletroduto rígido de ferro galvanizado 2 1/2"""""""""""""""" c/ rosca nas duas pontas em barra de 3 metros - Médio</v>
          </cell>
          <cell r="C1006" t="str">
            <v>UN</v>
          </cell>
          <cell r="D1006">
            <v>69.989699999999999</v>
          </cell>
        </row>
        <row r="1007">
          <cell r="A1007" t="str">
            <v>001.23.01680</v>
          </cell>
          <cell r="B1007" t="str">
            <v>Fornecimento e instalação de eletroduto rígido de ferro galvanizado 3"""""""""""""""" c/ rosca nas duas pontas em barra de 3 metros - Médio</v>
          </cell>
          <cell r="C1007" t="str">
            <v>UN</v>
          </cell>
          <cell r="D1007">
            <v>117.5232</v>
          </cell>
        </row>
        <row r="1008">
          <cell r="A1008" t="str">
            <v>001.23.01700</v>
          </cell>
          <cell r="B1008" t="str">
            <v>Fornecimento e instalação de eletroduto rígido de ferro galvanizado 4"""""""""""""""" c/ rosca nas duas pontas em barra de 3 metros - Médio</v>
          </cell>
          <cell r="C1008" t="str">
            <v>UN</v>
          </cell>
          <cell r="D1008">
            <v>149.63220000000001</v>
          </cell>
        </row>
        <row r="1009">
          <cell r="A1009" t="str">
            <v>001.23.01720</v>
          </cell>
          <cell r="B1009" t="str">
            <v>Fornecimento e instalação de eletroduto de pvc  1/2"""""""""""""""""""""""""""""""" roscável anti-chama em barra de 3 m</v>
          </cell>
          <cell r="C1009" t="str">
            <v>UN</v>
          </cell>
          <cell r="D1009">
            <v>5.6654</v>
          </cell>
        </row>
        <row r="1010">
          <cell r="A1010" t="str">
            <v>001.23.01740</v>
          </cell>
          <cell r="B1010" t="str">
            <v>Fornecimento e instalação de eletroduto de pvc  3/4"""""""""""""""""""""""""""""""" roscável anti-chama em barra de 3 m</v>
          </cell>
          <cell r="C1010" t="str">
            <v>UN</v>
          </cell>
          <cell r="D1010">
            <v>6.5053999999999998</v>
          </cell>
        </row>
        <row r="1011">
          <cell r="A1011" t="str">
            <v>001.23.01760</v>
          </cell>
          <cell r="B1011" t="str">
            <v>Fornecimento e instalação de eletroduto de pvc  1"""""""""""""""""""""""""""""""" roscável anti-chama em barra de 3 m</v>
          </cell>
          <cell r="C1011" t="str">
            <v>UN</v>
          </cell>
          <cell r="D1011">
            <v>8.6053999999999995</v>
          </cell>
        </row>
        <row r="1012">
          <cell r="A1012" t="str">
            <v>001.23.01780</v>
          </cell>
          <cell r="B1012" t="str">
            <v>Fornecimento e instalação de eletroduto de pvc  1 1/4"""""""""""""""""""""""""""""""" roscável anti-chama em barra de 3 m</v>
          </cell>
          <cell r="C1012" t="str">
            <v>UN</v>
          </cell>
          <cell r="D1012">
            <v>12.960599999999999</v>
          </cell>
        </row>
        <row r="1013">
          <cell r="A1013" t="str">
            <v>001.23.01800</v>
          </cell>
          <cell r="B1013" t="str">
            <v>Fornecimento e instalação de eletroduto de pvc  1 1/2"""""""""""""""""""""""""""""""" roscável anti-chama em barra de 3 m</v>
          </cell>
          <cell r="C1013" t="str">
            <v>UN</v>
          </cell>
          <cell r="D1013">
            <v>14.4306</v>
          </cell>
        </row>
        <row r="1014">
          <cell r="A1014" t="str">
            <v>001.23.01820</v>
          </cell>
          <cell r="B1014" t="str">
            <v>Fornecimento e instalação de eletroduto de pvc  2"""""""""""""""""""""""""""""""" roscável anti-chama em barra de 3 m</v>
          </cell>
          <cell r="C1014" t="str">
            <v>UN</v>
          </cell>
          <cell r="D1014">
            <v>18.525600000000001</v>
          </cell>
        </row>
        <row r="1015">
          <cell r="A1015" t="str">
            <v>001.23.01840</v>
          </cell>
          <cell r="B1015" t="str">
            <v>Fornecimento e instalação de eletroduto de pvc  2 1/2"""""""""""""""""""""""""""""""" roscável anti-chama em barra de 3 m</v>
          </cell>
          <cell r="C1015" t="str">
            <v>UN</v>
          </cell>
          <cell r="D1015">
            <v>31.5959</v>
          </cell>
        </row>
        <row r="1016">
          <cell r="A1016" t="str">
            <v>001.23.01860</v>
          </cell>
          <cell r="B1016" t="str">
            <v>Fornecimento e instalação de eletroduto de pvc  3"""""""""""""""""""""""""""""""" roscável anti-chama em barra de 3 m</v>
          </cell>
          <cell r="C1016" t="str">
            <v>UN</v>
          </cell>
          <cell r="D1016">
            <v>33.2759</v>
          </cell>
        </row>
        <row r="1017">
          <cell r="A1017" t="str">
            <v>001.23.01880</v>
          </cell>
          <cell r="B1017" t="str">
            <v>Fornecimento e instalação de eletroduto de pvc  4"""""""""""""""""""""""""""""""" roscável anti-chama em barra de 3 m</v>
          </cell>
          <cell r="C1017" t="str">
            <v>UN</v>
          </cell>
          <cell r="D1017">
            <v>41.990900000000003</v>
          </cell>
        </row>
        <row r="1018">
          <cell r="A1018" t="str">
            <v>001.23.01900</v>
          </cell>
          <cell r="B1018" t="str">
            <v>Fornecimento e instalação de conjunto bucha e arruela 1/2"""""""""""""""" de pvc para eletroduto roscável</v>
          </cell>
          <cell r="C1018" t="str">
            <v>CJ</v>
          </cell>
          <cell r="D1018">
            <v>0.49869999999999998</v>
          </cell>
        </row>
        <row r="1019">
          <cell r="A1019" t="str">
            <v>001.23.01920</v>
          </cell>
          <cell r="B1019" t="str">
            <v>Fornecimento e instalação de conjunto bucha e arruela 3/4"""""""""""""""""""""""""""""""" de pvc para eletroduto roscáve</v>
          </cell>
          <cell r="C1019" t="str">
            <v>CJ</v>
          </cell>
          <cell r="D1019">
            <v>0.52869999999999995</v>
          </cell>
        </row>
        <row r="1020">
          <cell r="A1020" t="str">
            <v>001.23.01940</v>
          </cell>
          <cell r="B1020" t="str">
            <v>Fornecimento e instalação de conjunto bucha e arruela 1"""""""""""""""""""""""""""""""" de pvc para eletroduto roscável</v>
          </cell>
          <cell r="C1020" t="str">
            <v>CJ</v>
          </cell>
          <cell r="D1020">
            <v>0.68869999999999998</v>
          </cell>
        </row>
        <row r="1021">
          <cell r="A1021" t="str">
            <v>001.23.01960</v>
          </cell>
          <cell r="B1021" t="str">
            <v>Fornecimento e instalação de conjunto bucha e arruela 1 1/4"""""""""""""""""""""""""""""""" de pvc para eletroduto roscável</v>
          </cell>
          <cell r="C1021" t="str">
            <v>CJ</v>
          </cell>
          <cell r="D1021">
            <v>1.2473000000000001</v>
          </cell>
        </row>
        <row r="1022">
          <cell r="A1022" t="str">
            <v>001.23.01980</v>
          </cell>
          <cell r="B1022" t="str">
            <v>Fornecimento e instalação de conjunto bucha e arruela 1 1/2"""""""""""""""""""""""""""""""",de pvc para eletroduto roscável</v>
          </cell>
          <cell r="C1022" t="str">
            <v>CJ</v>
          </cell>
          <cell r="D1022">
            <v>1.4273</v>
          </cell>
        </row>
        <row r="1023">
          <cell r="A1023" t="str">
            <v>001.23.02000</v>
          </cell>
          <cell r="B1023" t="str">
            <v>Fornecimento e instalação de conjunto bucha e arruela 2"""""""""""""""""""""""""""""""", de pvc para eletroduto roscável</v>
          </cell>
          <cell r="C1023" t="str">
            <v>CJ</v>
          </cell>
          <cell r="D1023">
            <v>1.9173</v>
          </cell>
        </row>
        <row r="1024">
          <cell r="A1024" t="str">
            <v>001.23.02020</v>
          </cell>
          <cell r="B1024" t="str">
            <v>Fornecimento e instalação de conjunto bucha e arruela 2 1/2"""""""""""""""""""""""""""""""", de pvc para eletroduto roscável</v>
          </cell>
          <cell r="C1024" t="str">
            <v>CJ</v>
          </cell>
          <cell r="D1024">
            <v>3.3334999999999999</v>
          </cell>
        </row>
        <row r="1025">
          <cell r="A1025" t="str">
            <v>001.23.02040</v>
          </cell>
          <cell r="B1025" t="str">
            <v>Fornecimento e instalação de conjunto bucha e arruela 3"""""""""""""""""""""""""""""""", de pvc para eletroduto roscável</v>
          </cell>
          <cell r="C1025" t="str">
            <v>CJ</v>
          </cell>
          <cell r="D1025">
            <v>3.9834999999999998</v>
          </cell>
        </row>
        <row r="1026">
          <cell r="A1026" t="str">
            <v>001.23.02060</v>
          </cell>
          <cell r="B1026" t="str">
            <v>Fornecimento e instalação de conjunto bucha e arruela 4"""""""""""""""""""""""""""""""" de pvc para eletroduto roscável</v>
          </cell>
          <cell r="C1026" t="str">
            <v>CJ</v>
          </cell>
          <cell r="D1026">
            <v>5.3135000000000003</v>
          </cell>
        </row>
        <row r="1027">
          <cell r="A1027" t="str">
            <v>001.23.02080</v>
          </cell>
          <cell r="B1027" t="str">
            <v>Fornecimento e instalação de curva 90º de pvc 1/2"""""""""""""""""""""""""""""""" para eletroduto roscável</v>
          </cell>
          <cell r="C1027" t="str">
            <v>UN</v>
          </cell>
          <cell r="D1027">
            <v>1.3548</v>
          </cell>
        </row>
        <row r="1028">
          <cell r="A1028" t="str">
            <v>001.23.02100</v>
          </cell>
          <cell r="B1028" t="str">
            <v>Fornecimento e instalação de curva 90º de pvc 3/4"""""""""""""""""""""""""""""""" para eletroduto roscável</v>
          </cell>
          <cell r="C1028" t="str">
            <v>UN</v>
          </cell>
          <cell r="D1028">
            <v>1.7435</v>
          </cell>
        </row>
        <row r="1029">
          <cell r="A1029" t="str">
            <v>001.23.02120</v>
          </cell>
          <cell r="B1029" t="str">
            <v>Fornecimento e instalação de curva 90º de pvc 1"""""""""""""""""""""""""""""""" para eletroduto roscável</v>
          </cell>
          <cell r="C1029" t="str">
            <v>UN</v>
          </cell>
          <cell r="D1029">
            <v>2.2435</v>
          </cell>
        </row>
        <row r="1030">
          <cell r="A1030" t="str">
            <v>001.23.02140</v>
          </cell>
          <cell r="B1030" t="str">
            <v>Fornecimento e instalação de curva 90º de pvc 1 1/4"""""""""""""""""""""""""""""""" para eletroduto roscável</v>
          </cell>
          <cell r="C1030" t="str">
            <v>UN</v>
          </cell>
          <cell r="D1030">
            <v>2.9321000000000002</v>
          </cell>
        </row>
        <row r="1031">
          <cell r="A1031" t="str">
            <v>001.23.02160</v>
          </cell>
          <cell r="B1031" t="str">
            <v>Fornecimento e instalação de curva 90º de pvc 1 1/2"""""""""""""""""""""""""""""""" para eletroduto roscável</v>
          </cell>
          <cell r="C1031" t="str">
            <v>UN</v>
          </cell>
          <cell r="D1031">
            <v>3.3321000000000001</v>
          </cell>
        </row>
        <row r="1032">
          <cell r="A1032" t="str">
            <v>001.23.02180</v>
          </cell>
          <cell r="B1032" t="str">
            <v>Fornecimento e instalação de curva 90º de pvc 2"""""""""""""""""""""""""""""""" para eletroduto roscável</v>
          </cell>
          <cell r="C1032" t="str">
            <v>UN</v>
          </cell>
          <cell r="D1032">
            <v>4.6321000000000003</v>
          </cell>
        </row>
        <row r="1033">
          <cell r="A1033" t="str">
            <v>001.23.02200</v>
          </cell>
          <cell r="B1033" t="str">
            <v>Fornecimento e instalação de curva 90º de pvc 2 1/2"""""""""""""""""""""""""""""""" para eletroduto roscável</v>
          </cell>
          <cell r="C1033" t="str">
            <v>UN</v>
          </cell>
          <cell r="D1033">
            <v>8.8152000000000008</v>
          </cell>
        </row>
        <row r="1034">
          <cell r="A1034" t="str">
            <v>001.23.02220</v>
          </cell>
          <cell r="B1034" t="str">
            <v>Fornecimento e instalação de curva 90º de pvc 3"""""""""""""""""""""""""""""""" para eletroduto roscável</v>
          </cell>
          <cell r="C1034" t="str">
            <v>UN</v>
          </cell>
          <cell r="D1034">
            <v>9.0152000000000001</v>
          </cell>
        </row>
        <row r="1035">
          <cell r="A1035" t="str">
            <v>001.23.02240</v>
          </cell>
          <cell r="B1035" t="str">
            <v>Fornecimento e instalação de curva 90º de pvc 4"""""""""""""""""""""""""""""""" para eletroduto roscável</v>
          </cell>
          <cell r="C1035" t="str">
            <v>UN</v>
          </cell>
          <cell r="D1035">
            <v>16.915199999999999</v>
          </cell>
        </row>
        <row r="1036">
          <cell r="A1036" t="str">
            <v>001.23.02260</v>
          </cell>
          <cell r="B1036" t="str">
            <v>Fornecimento e instalação de curva 135° de pvc 3/4"""""""""""""""""""""""""""""""" para eletroduto roscável</v>
          </cell>
          <cell r="C1036" t="str">
            <v>UN</v>
          </cell>
          <cell r="D1036">
            <v>2.1435</v>
          </cell>
        </row>
        <row r="1037">
          <cell r="A1037" t="str">
            <v>001.23.02280</v>
          </cell>
          <cell r="B1037" t="str">
            <v>Fornecimento e instalação de curva 135° de pvc 1"""""""""""""""""""""""""""""""" para eletroduto roscável</v>
          </cell>
          <cell r="C1037" t="str">
            <v>UN</v>
          </cell>
          <cell r="D1037">
            <v>3.4634999999999998</v>
          </cell>
        </row>
        <row r="1038">
          <cell r="A1038" t="str">
            <v>001.23.02300</v>
          </cell>
          <cell r="B1038" t="str">
            <v>Fornecimento e instalação de curva 135° de pvc 1 1/4"""""""""""""""""""""""""""""""" para eletroduto roscável</v>
          </cell>
          <cell r="C1038" t="str">
            <v>UN</v>
          </cell>
          <cell r="D1038">
            <v>7.3320999999999996</v>
          </cell>
        </row>
        <row r="1039">
          <cell r="A1039" t="str">
            <v>001.23.02320</v>
          </cell>
          <cell r="B1039" t="str">
            <v>Fornecimento e instalação de curva 135° de pvc 1 1/2"""""""""""""""""""""""""""""""" para eletroduto roscável</v>
          </cell>
          <cell r="C1039" t="str">
            <v>UN</v>
          </cell>
          <cell r="D1039">
            <v>9.6320999999999994</v>
          </cell>
        </row>
        <row r="1040">
          <cell r="A1040" t="str">
            <v>001.23.02340</v>
          </cell>
          <cell r="B1040" t="str">
            <v>Fornecimento e instalação de curva 135° de pvc 2"""""""""""""""""""""""""""""""" para eletroduto roscável</v>
          </cell>
          <cell r="C1040" t="str">
            <v>UN</v>
          </cell>
          <cell r="D1040">
            <v>13.632099999999999</v>
          </cell>
        </row>
        <row r="1041">
          <cell r="A1041" t="str">
            <v>001.23.02360</v>
          </cell>
          <cell r="B1041" t="str">
            <v>Fornecimento e instalação de luva pvc 1/2"""""""""""""""""""""""""""""""" p/ eletroduto roscável</v>
          </cell>
          <cell r="C1041" t="str">
            <v>UN</v>
          </cell>
          <cell r="D1041">
            <v>0.77180000000000004</v>
          </cell>
        </row>
        <row r="1042">
          <cell r="A1042" t="str">
            <v>001.23.02380</v>
          </cell>
          <cell r="B1042" t="str">
            <v>Fornecimento e instalação de luva pvc 3/4"""""""""""""""""""""""""""""""" p/ eletroduto roscável</v>
          </cell>
          <cell r="C1042" t="str">
            <v>UN</v>
          </cell>
          <cell r="D1042">
            <v>0.87180000000000002</v>
          </cell>
        </row>
        <row r="1043">
          <cell r="A1043" t="str">
            <v>001.23.02400</v>
          </cell>
          <cell r="B1043" t="str">
            <v>Fornecimento e instalação de luva pvc 1"""""""""""""""""""""""""""""""" p/ eletruduto roscável</v>
          </cell>
          <cell r="C1043" t="str">
            <v>UN</v>
          </cell>
          <cell r="D1043">
            <v>1.0718000000000001</v>
          </cell>
        </row>
        <row r="1044">
          <cell r="A1044" t="str">
            <v>001.23.02420</v>
          </cell>
          <cell r="B1044" t="str">
            <v>Fornecimento e instalação de luva pvc 1 1/4"""""""""""""""""""""""""""""""" p/ eletroduto roscável</v>
          </cell>
          <cell r="C1044" t="str">
            <v>UN</v>
          </cell>
          <cell r="D1044">
            <v>1.4604999999999999</v>
          </cell>
        </row>
        <row r="1045">
          <cell r="A1045" t="str">
            <v>001.23.02440</v>
          </cell>
          <cell r="B1045" t="str">
            <v>Fornecimento e instalação de luva pvc 1 1/2"""""""""""""""""""""""""""""""" p/ eletroduto roscável</v>
          </cell>
          <cell r="C1045" t="str">
            <v>UN</v>
          </cell>
          <cell r="D1045">
            <v>1.6605000000000001</v>
          </cell>
        </row>
        <row r="1046">
          <cell r="A1046" t="str">
            <v>001.23.02460</v>
          </cell>
          <cell r="B1046" t="str">
            <v>Fornecimento e instalação de luva pvc 2"""""""""""""""""""""""""""""""" p/ eletroduto roscável</v>
          </cell>
          <cell r="C1046" t="str">
            <v>UN</v>
          </cell>
          <cell r="D1046">
            <v>2.5105</v>
          </cell>
        </row>
        <row r="1047">
          <cell r="A1047" t="str">
            <v>001.23.02480</v>
          </cell>
          <cell r="B1047" t="str">
            <v>Fornecimento e instalação de luva pvc 2 1/2"""""""""""""""""""""""""""""""" p/ eletroduto roscável</v>
          </cell>
          <cell r="C1047" t="str">
            <v>UN</v>
          </cell>
          <cell r="D1047">
            <v>6.0635000000000003</v>
          </cell>
        </row>
        <row r="1048">
          <cell r="A1048" t="str">
            <v>001.23.02500</v>
          </cell>
          <cell r="B1048" t="str">
            <v>Fornecimento e instalação de luva pvc 3"""""""""""""""""""""""""""""""" p/ eletroduto roscável</v>
          </cell>
          <cell r="C1048" t="str">
            <v>UN</v>
          </cell>
          <cell r="D1048">
            <v>6.1435000000000004</v>
          </cell>
        </row>
        <row r="1049">
          <cell r="A1049" t="str">
            <v>001.23.02520</v>
          </cell>
          <cell r="B1049" t="str">
            <v>Fornecimento e instalação de luva pvc 4"""""""""""""""""""""""""""""""" p/ eletroduto roscável</v>
          </cell>
          <cell r="C1049" t="str">
            <v>UN</v>
          </cell>
          <cell r="D1049">
            <v>14.9435</v>
          </cell>
        </row>
        <row r="1050">
          <cell r="A1050" t="str">
            <v>001.23.02540</v>
          </cell>
          <cell r="B1050" t="str">
            <v>Fornecimento e instalação de braçadeira 3/4"""""""""""""""""""""""""""""""" p/ eletroduto</v>
          </cell>
          <cell r="C1050" t="str">
            <v>UN</v>
          </cell>
          <cell r="D1050">
            <v>1.5239</v>
          </cell>
        </row>
        <row r="1051">
          <cell r="A1051" t="str">
            <v>001.23.02560</v>
          </cell>
          <cell r="B1051" t="str">
            <v>Fornecimento e instalação de braçadeira 1"""""""""""""""""""""""""""""""" p/ eletroduto</v>
          </cell>
          <cell r="C1051" t="str">
            <v>UN</v>
          </cell>
          <cell r="D1051">
            <v>2.0857000000000001</v>
          </cell>
        </row>
        <row r="1052">
          <cell r="A1052" t="str">
            <v>001.23.02580</v>
          </cell>
          <cell r="B1052" t="str">
            <v>Fornecimento e instalação de braçadeira 1/2"""""""""""""""""""""""""""""""" p/ eletroduto</v>
          </cell>
          <cell r="C1052" t="str">
            <v>UN</v>
          </cell>
          <cell r="D1052">
            <v>1.0939000000000001</v>
          </cell>
        </row>
        <row r="1053">
          <cell r="A1053" t="str">
            <v>001.23.02600</v>
          </cell>
          <cell r="B1053" t="str">
            <v>Fornecimento e instalação de braçadeira 2"""""""""""""""""""""""""""""""" p/ eletroduto</v>
          </cell>
          <cell r="C1053" t="str">
            <v>UN</v>
          </cell>
          <cell r="D1053">
            <v>3.4277000000000002</v>
          </cell>
        </row>
        <row r="1054">
          <cell r="A1054" t="str">
            <v>001.23.02620</v>
          </cell>
          <cell r="B1054" t="str">
            <v>Fornecimento e instalação de braçadeira p/ eletroduto tipo unha de pvc, c/01 parafuso de d=25 mm (3/4"""""""""""""""""""""""""""""""")</v>
          </cell>
          <cell r="C1054" t="str">
            <v>UN</v>
          </cell>
          <cell r="D1054">
            <v>1.5239</v>
          </cell>
        </row>
        <row r="1055">
          <cell r="A1055" t="str">
            <v>001.23.02640</v>
          </cell>
          <cell r="B1055" t="str">
            <v>Fornecimento e instalação de curva de ferro galvanizado de 135º diâm. 4""""""""""""""""""""""""""""""""</v>
          </cell>
          <cell r="C1055" t="str">
            <v>UN</v>
          </cell>
          <cell r="D1055">
            <v>82.299099999999996</v>
          </cell>
        </row>
        <row r="1056">
          <cell r="A1056" t="str">
            <v>001.23.02660</v>
          </cell>
          <cell r="B1056" t="str">
            <v>Fornecimento e instalação de curva de ferro galvanizado de 135º diâm. 3""""""""""""""""""""""""""""""""</v>
          </cell>
          <cell r="C1056" t="str">
            <v>UN</v>
          </cell>
          <cell r="D1056">
            <v>47.337600000000002</v>
          </cell>
        </row>
        <row r="1057">
          <cell r="A1057" t="str">
            <v>001.23.02680</v>
          </cell>
          <cell r="B1057" t="str">
            <v>Fornecimento e instalação de curva de ferro galvanizado de 135º diâm. 2 1/2""""""""""""""""""""""""""""""""</v>
          </cell>
          <cell r="C1057" t="str">
            <v>UN</v>
          </cell>
          <cell r="D1057">
            <v>35.728400000000001</v>
          </cell>
        </row>
        <row r="1058">
          <cell r="A1058" t="str">
            <v>001.23.02700</v>
          </cell>
          <cell r="B1058" t="str">
            <v>Fornecimento e instalação de curva de ferro galvanizado de 135º diâm. 2""""""""""""""""""""""""""""""""</v>
          </cell>
          <cell r="C1058" t="str">
            <v>UN</v>
          </cell>
          <cell r="D1058">
            <v>23.162099999999999</v>
          </cell>
        </row>
        <row r="1059">
          <cell r="A1059" t="str">
            <v>001.23.02720</v>
          </cell>
          <cell r="B1059" t="str">
            <v>Fornecimento e instalação de curva de ferro galvanizado de 135º diâm. 1 1/2""""""""""""""""""""""""""""""""</v>
          </cell>
          <cell r="C1059" t="str">
            <v>UN</v>
          </cell>
          <cell r="D1059">
            <v>15.583500000000001</v>
          </cell>
        </row>
        <row r="1060">
          <cell r="A1060" t="str">
            <v>001.23.02740</v>
          </cell>
          <cell r="B1060" t="str">
            <v>Fornecimento e instalação de curva de ferro galvanizado de 135º diâm. 1 1/4'</v>
          </cell>
          <cell r="C1060" t="str">
            <v>UN</v>
          </cell>
          <cell r="D1060">
            <v>8.7914999999999992</v>
          </cell>
        </row>
        <row r="1061">
          <cell r="A1061" t="str">
            <v>001.23.02760</v>
          </cell>
          <cell r="B1061" t="str">
            <v>Fornecimento e instalação de curva de ferro galvanizado de 135º diâm. 1""""""""""""""""""""""""""""""""</v>
          </cell>
          <cell r="C1061" t="str">
            <v>UN</v>
          </cell>
          <cell r="D1061">
            <v>5.2633999999999999</v>
          </cell>
        </row>
        <row r="1062">
          <cell r="A1062" t="str">
            <v>001.23.02780</v>
          </cell>
          <cell r="B1062" t="str">
            <v>Fornecimento e instalação de curva de ferro galvanizado de 135º diâm. 3/4'</v>
          </cell>
          <cell r="C1062" t="str">
            <v>UN</v>
          </cell>
          <cell r="D1062">
            <v>3.391</v>
          </cell>
        </row>
        <row r="1063">
          <cell r="A1063" t="str">
            <v>001.23.02800</v>
          </cell>
          <cell r="B1063" t="str">
            <v>Fornecimento e instalação de curva de ferro galvanizado de 90º diâm. 3""""""""""""""""""""""""""""""""</v>
          </cell>
          <cell r="C1063" t="str">
            <v>UN</v>
          </cell>
          <cell r="D1063">
            <v>48.0869</v>
          </cell>
        </row>
        <row r="1064">
          <cell r="A1064" t="str">
            <v>001.23.02820</v>
          </cell>
          <cell r="B1064" t="str">
            <v>Fornecimento e instalação de curva de ferro galvanizado de 90º diâm. 2 1/2""""""""""""""""""""""""""""""""</v>
          </cell>
          <cell r="C1064" t="str">
            <v>UN</v>
          </cell>
          <cell r="D1064">
            <v>23.6769</v>
          </cell>
        </row>
        <row r="1065">
          <cell r="A1065" t="str">
            <v>001.23.02840</v>
          </cell>
          <cell r="B1065" t="str">
            <v>Fornecimento e instalação de curva de ferro galvanizado de 90º diâm. 2""""""""""""""""""""""""""""""""</v>
          </cell>
          <cell r="C1065" t="str">
            <v>UN</v>
          </cell>
          <cell r="D1065">
            <v>18.685199999999998</v>
          </cell>
        </row>
        <row r="1066">
          <cell r="A1066" t="str">
            <v>001.23.02860</v>
          </cell>
          <cell r="B1066" t="str">
            <v>Fornecimento e instalação de curva de ferro galvanizado de 90º diâm. 1 1/2""""""""""""""""""""""""""""""""</v>
          </cell>
          <cell r="C1066" t="str">
            <v>UN</v>
          </cell>
          <cell r="D1066">
            <v>10.215199999999999</v>
          </cell>
        </row>
        <row r="1067">
          <cell r="A1067" t="str">
            <v>001.23.02880</v>
          </cell>
          <cell r="B1067" t="str">
            <v>Fornecimento e instalação de curva de ferro galvanizado de 90º diâm. 1 1/4""""""""""""""""""""""""""""""""</v>
          </cell>
          <cell r="C1067" t="str">
            <v>UN</v>
          </cell>
          <cell r="D1067">
            <v>8.1251999999999995</v>
          </cell>
        </row>
        <row r="1068">
          <cell r="A1068" t="str">
            <v>001.23.02900</v>
          </cell>
          <cell r="B1068" t="str">
            <v>Fornecimento e instalação de curva de ferro galvanizado de 90º diâm. 1""""""""""""""""""""""""""""""""</v>
          </cell>
          <cell r="C1068" t="str">
            <v>UN</v>
          </cell>
          <cell r="D1068">
            <v>4.3535000000000004</v>
          </cell>
        </row>
        <row r="1069">
          <cell r="A1069" t="str">
            <v>001.23.02920</v>
          </cell>
          <cell r="B1069" t="str">
            <v>Fornecimento e instalação de curva de ferro galvanizado de 90º diâm. 3/4""""""""""""""""""""""""""""""""</v>
          </cell>
          <cell r="C1069" t="str">
            <v>UN</v>
          </cell>
          <cell r="D1069">
            <v>3.4735</v>
          </cell>
        </row>
        <row r="1070">
          <cell r="A1070" t="str">
            <v>001.23.02940</v>
          </cell>
          <cell r="B1070" t="str">
            <v>Fornecimento e instalação de curva de ferro galvanizado de 90º diâm. 1/2""""""""""""""""""""""""""""""""</v>
          </cell>
          <cell r="C1070" t="str">
            <v>UN</v>
          </cell>
          <cell r="D1070">
            <v>2.8134999999999999</v>
          </cell>
        </row>
        <row r="1071">
          <cell r="A1071" t="str">
            <v>001.23.02960</v>
          </cell>
          <cell r="B1071" t="str">
            <v>Fornecimento e instalação de luva de ferro galvanizado  1/2""""""""""""""""""""""""""""""""</v>
          </cell>
          <cell r="C1071" t="str">
            <v>UN</v>
          </cell>
          <cell r="D1071">
            <v>1.4618</v>
          </cell>
        </row>
        <row r="1072">
          <cell r="A1072" t="str">
            <v>001.23.02980</v>
          </cell>
          <cell r="B1072" t="str">
            <v>Fornecimento e instalação de luva de ferro galvanizado  3/4""""""""""""""""""""""""""""""""</v>
          </cell>
          <cell r="C1072" t="str">
            <v>UN</v>
          </cell>
          <cell r="D1072">
            <v>1.5718000000000001</v>
          </cell>
        </row>
        <row r="1073">
          <cell r="A1073" t="str">
            <v>001.23.03000</v>
          </cell>
          <cell r="B1073" t="str">
            <v>Fornecimento e instalação de luva de ferro galvanizado  1""""""""""""""""""""""""""""""""</v>
          </cell>
          <cell r="C1073" t="str">
            <v>UN</v>
          </cell>
          <cell r="D1073">
            <v>1.9017999999999999</v>
          </cell>
        </row>
        <row r="1074">
          <cell r="A1074" t="str">
            <v>001.23.03020</v>
          </cell>
          <cell r="B1074" t="str">
            <v>Fornecimento e instalação de luva de ferro galvanizado  1 1/4""""""""""""""""""""""""""""""""</v>
          </cell>
          <cell r="C1074" t="str">
            <v>UN</v>
          </cell>
          <cell r="D1074">
            <v>2.9704999999999999</v>
          </cell>
        </row>
        <row r="1075">
          <cell r="A1075" t="str">
            <v>001.23.03040</v>
          </cell>
          <cell r="B1075" t="str">
            <v>Fornecimento e instalação de luva de ferro galvanizado  1 1/2</v>
          </cell>
          <cell r="C1075" t="str">
            <v>UN</v>
          </cell>
          <cell r="D1075">
            <v>3.5205000000000002</v>
          </cell>
        </row>
        <row r="1076">
          <cell r="A1076" t="str">
            <v>001.23.03060</v>
          </cell>
          <cell r="B1076" t="str">
            <v>Fornecimento e instalação de luva de ferro galvanizado  2""""""""""""""""""""""""""""""""</v>
          </cell>
          <cell r="C1076" t="str">
            <v>UN</v>
          </cell>
          <cell r="D1076">
            <v>5.8304999999999998</v>
          </cell>
        </row>
        <row r="1077">
          <cell r="A1077" t="str">
            <v>001.23.03080</v>
          </cell>
          <cell r="B1077" t="str">
            <v>Fornecimento e instalação de luva de ferro galvanizado  2 1/2""""""""""""""""""""""""""""""""</v>
          </cell>
          <cell r="C1077" t="str">
            <v>UN</v>
          </cell>
          <cell r="D1077">
            <v>5.8235000000000001</v>
          </cell>
        </row>
        <row r="1078">
          <cell r="A1078" t="str">
            <v>001.23.03100</v>
          </cell>
          <cell r="B1078" t="str">
            <v>Fornecimento e instalação de luva de ferro galvanizado  3""""""""""""""""""""""""""""""""</v>
          </cell>
          <cell r="C1078" t="str">
            <v>UN</v>
          </cell>
          <cell r="D1078">
            <v>7.7634999999999996</v>
          </cell>
        </row>
        <row r="1079">
          <cell r="A1079" t="str">
            <v>001.23.03120</v>
          </cell>
          <cell r="B1079" t="str">
            <v>Fornecimento e instalação de luva de ferro galvanizado  4""""""""""""""""""""""""""""""""</v>
          </cell>
          <cell r="C1079" t="str">
            <v>UN</v>
          </cell>
          <cell r="D1079">
            <v>10.843500000000001</v>
          </cell>
        </row>
        <row r="1080">
          <cell r="A1080" t="str">
            <v>001.23.03140</v>
          </cell>
          <cell r="B1080" t="str">
            <v>Fornecimento e Instalação de Bucha e Arruela D.1/2 pol p/ Eletroduto - Alumínio</v>
          </cell>
          <cell r="C1080" t="str">
            <v>UN</v>
          </cell>
          <cell r="D1080">
            <v>0.57469999999999999</v>
          </cell>
        </row>
        <row r="1081">
          <cell r="A1081" t="str">
            <v>001.23.03160</v>
          </cell>
          <cell r="B1081" t="str">
            <v>Fornecimento e Instalação de Bucha e Arruela D.3/4pol p/ Eletroduto - Alumínio</v>
          </cell>
          <cell r="C1081" t="str">
            <v>UN</v>
          </cell>
          <cell r="D1081">
            <v>0.60870000000000002</v>
          </cell>
        </row>
        <row r="1082">
          <cell r="A1082" t="str">
            <v>001.23.03180</v>
          </cell>
          <cell r="B1082" t="str">
            <v>Fornecimento e Instalação de Bucha e Arruela D.1pol p/ Eletroduto - Alumínio</v>
          </cell>
          <cell r="C1082" t="str">
            <v>UN</v>
          </cell>
          <cell r="D1082">
            <v>0.84870000000000001</v>
          </cell>
        </row>
        <row r="1083">
          <cell r="A1083" t="str">
            <v>001.23.03200</v>
          </cell>
          <cell r="B1083" t="str">
            <v>Fornecimento e Instalação de Bucha e Arruela D 1.5pol p/ Eletroduto - Alumínio</v>
          </cell>
          <cell r="C1083" t="str">
            <v>UN</v>
          </cell>
          <cell r="D1083">
            <v>1.5173000000000001</v>
          </cell>
        </row>
        <row r="1084">
          <cell r="A1084" t="str">
            <v>001.23.03220</v>
          </cell>
          <cell r="B1084" t="str">
            <v>Fornecimento e Instalação de Bucha e Arruela D.2pol p/ Eletroduto - Alumínio</v>
          </cell>
          <cell r="C1084" t="str">
            <v>UN</v>
          </cell>
          <cell r="D1084">
            <v>2.0573000000000001</v>
          </cell>
        </row>
        <row r="1085">
          <cell r="A1085" t="str">
            <v>001.23.03240</v>
          </cell>
          <cell r="B1085" t="str">
            <v>Fornecimento e Instalação de Bucha e Arruela D.2.5pol p/ Eletroduto - Alumínio</v>
          </cell>
          <cell r="C1085" t="str">
            <v>UN</v>
          </cell>
          <cell r="D1085">
            <v>3.7235</v>
          </cell>
        </row>
        <row r="1086">
          <cell r="A1086" t="str">
            <v>001.23.03260</v>
          </cell>
          <cell r="B1086" t="str">
            <v>Fornecimento e Instalação de Bucha e Arruela D.3pol p/ Eletroduto - Alumínio</v>
          </cell>
          <cell r="C1086" t="str">
            <v>UN</v>
          </cell>
          <cell r="D1086">
            <v>4.0635000000000003</v>
          </cell>
        </row>
        <row r="1087">
          <cell r="A1087" t="str">
            <v>001.23.03280</v>
          </cell>
          <cell r="B1087" t="str">
            <v>Fornecimento e Instalação de Bucha e Arruela D.4pol p/ Eletroduto - Alumínio</v>
          </cell>
          <cell r="C1087" t="str">
            <v>UN</v>
          </cell>
          <cell r="D1087">
            <v>6.4634999999999998</v>
          </cell>
        </row>
        <row r="1088">
          <cell r="A1088" t="str">
            <v>001.23.03300</v>
          </cell>
          <cell r="B1088" t="str">
            <v>Fornecimento e Instalação de Condulete de Alumínio Tipo """"""""""""""""C"""""""""""""""", S/ Tampa, 1/2""""""""""""""""</v>
          </cell>
          <cell r="C1088" t="str">
            <v>UN</v>
          </cell>
          <cell r="D1088">
            <v>5.8068999999999997</v>
          </cell>
        </row>
        <row r="1089">
          <cell r="A1089" t="str">
            <v>001.23.03320</v>
          </cell>
          <cell r="B1089" t="str">
            <v>Fornecimento e Instalação de Condulete de Alumínio Tipo """"""""""""""""C"""""""""""""""", S/ Tampa, 3/4""""""""""""""""</v>
          </cell>
          <cell r="C1089" t="str">
            <v>UN</v>
          </cell>
          <cell r="D1089">
            <v>5.8068999999999997</v>
          </cell>
        </row>
        <row r="1090">
          <cell r="A1090" t="str">
            <v>001.23.03340</v>
          </cell>
          <cell r="B1090" t="str">
            <v>Fornecimento e Instalação de Condulete de Alumínio Tipo """"""""""""""""C"""""""""""""""", S/ Tampa, 1""""""""""""""""</v>
          </cell>
          <cell r="C1090" t="str">
            <v>UN</v>
          </cell>
          <cell r="D1090">
            <v>8.5368999999999993</v>
          </cell>
        </row>
        <row r="1091">
          <cell r="A1091" t="str">
            <v>001.23.03360</v>
          </cell>
          <cell r="B1091" t="str">
            <v>Fornecimento e Instalação de Condulete de Alumínio Tipo """"""""""""""""C"""""""""""""""", C/ Tampa, 1 1/4""""""""""""""""</v>
          </cell>
          <cell r="C1091" t="str">
            <v>UN</v>
          </cell>
          <cell r="D1091">
            <v>14.6774</v>
          </cell>
        </row>
        <row r="1092">
          <cell r="A1092" t="str">
            <v>001.23.03380</v>
          </cell>
          <cell r="B1092" t="str">
            <v>Fornecimento e Instalação de Condulete de Alumínio Tipo """"""""""""""""C"""""""""""""""", C/ Tampa, 1 1/2""""""""""""""""</v>
          </cell>
          <cell r="C1092" t="str">
            <v>UN</v>
          </cell>
          <cell r="D1092">
            <v>19.7074</v>
          </cell>
        </row>
        <row r="1093">
          <cell r="A1093" t="str">
            <v>001.23.03400</v>
          </cell>
          <cell r="B1093" t="str">
            <v>Fornecimento e Instalação de Condulete de Alumínio Tipo """"""""""""""""C"""""""""""""""", C/ Tampa, 2""""""""""""""""</v>
          </cell>
          <cell r="C1093" t="str">
            <v>UN</v>
          </cell>
          <cell r="D1093">
            <v>27.227399999999999</v>
          </cell>
        </row>
        <row r="1094">
          <cell r="A1094" t="str">
            <v>001.23.03420</v>
          </cell>
          <cell r="B1094" t="str">
            <v>Fornecimento e Instalação de Condulete de Alumínio Tipo """"""""""""""""C"""""""""""""""", C/ Tampa, 2  1/2""""""""""""""""</v>
          </cell>
          <cell r="C1094" t="str">
            <v>UN</v>
          </cell>
          <cell r="D1094">
            <v>55.0274</v>
          </cell>
        </row>
        <row r="1095">
          <cell r="A1095" t="str">
            <v>001.23.03440</v>
          </cell>
          <cell r="B1095" t="str">
            <v>Fornecimento e Instalação de Condulete de Alumínio Tipo """"""""""""""""E"""""""""""""""", S/ Tampa, 1/2""""""""""""""""</v>
          </cell>
          <cell r="C1095" t="str">
            <v>UN</v>
          </cell>
          <cell r="D1095">
            <v>5.4569000000000001</v>
          </cell>
        </row>
        <row r="1096">
          <cell r="A1096" t="str">
            <v>001.23.03460</v>
          </cell>
          <cell r="B1096" t="str">
            <v>Fornecimento e Instalação de Condulete de Alumínio Tipo """"""""""""""""E"""""""""""""""", S/ Tampa, 3/4""""""""""""""""</v>
          </cell>
          <cell r="C1096" t="str">
            <v>UN</v>
          </cell>
          <cell r="D1096">
            <v>5.4569000000000001</v>
          </cell>
        </row>
        <row r="1097">
          <cell r="A1097" t="str">
            <v>001.23.03480</v>
          </cell>
          <cell r="B1097" t="str">
            <v>Fornecimento e Instalação de Condulete de Alumínio Tipo """"""""""""""""E"""""""""""""""", S/ Tampa, 1""""""""""""""""</v>
          </cell>
          <cell r="C1097" t="str">
            <v>UN</v>
          </cell>
          <cell r="D1097">
            <v>7.6069000000000004</v>
          </cell>
        </row>
        <row r="1098">
          <cell r="A1098" t="str">
            <v>001.23.03500</v>
          </cell>
          <cell r="B1098" t="str">
            <v>Fornecimento e Instalação de Condulete de Alumínio Tipo """"""""""""""""E"""""""""""""""", C/ Tampa, 1 1/4""""""""""""""""</v>
          </cell>
          <cell r="C1098" t="str">
            <v>UN</v>
          </cell>
          <cell r="D1098">
            <v>13.647399999999999</v>
          </cell>
        </row>
        <row r="1099">
          <cell r="A1099" t="str">
            <v>001.23.03520</v>
          </cell>
          <cell r="B1099" t="str">
            <v>Fornecimento e Instalação de Condulete de Alumínio Tipo """"""""""""""""E"""""""""""""""", C/ Tampa, 1 1/2""""""""""""""""</v>
          </cell>
          <cell r="C1099" t="str">
            <v>UN</v>
          </cell>
          <cell r="D1099">
            <v>18.657399999999999</v>
          </cell>
        </row>
        <row r="1100">
          <cell r="A1100" t="str">
            <v>001.23.03540</v>
          </cell>
          <cell r="B1100" t="str">
            <v>Fornecimento e Instalação de Condulete de Alumínio Tipo """"""""""""""""E"""""""""""""""", C/ Tampa, 2""""""""""""""""</v>
          </cell>
          <cell r="C1100" t="str">
            <v>UN</v>
          </cell>
          <cell r="D1100">
            <v>26.327400000000001</v>
          </cell>
        </row>
        <row r="1101">
          <cell r="A1101" t="str">
            <v>001.23.03560</v>
          </cell>
          <cell r="B1101" t="str">
            <v>Fornecimento e Instalação de Condulete de Alumínio Tipo """"""""""""""""E"""""""""""""""", C/ Tampa, 2  1/2""""""""""""""""</v>
          </cell>
          <cell r="C1101" t="str">
            <v>UN</v>
          </cell>
          <cell r="D1101">
            <v>55.0274</v>
          </cell>
        </row>
        <row r="1102">
          <cell r="A1102" t="str">
            <v>001.23.03580</v>
          </cell>
          <cell r="B1102" t="str">
            <v>Fornecimento e Instalação de Condulete de Alumínio Tipo """"""""""""""""LL"""""""""""""""",""""""""""""""""LB"""""""""""""""", """"""""""""""""LR"""""""""""""""", S/ Tampa, 1/2""""""""""""""""</v>
          </cell>
          <cell r="C1102" t="str">
            <v>UN</v>
          </cell>
          <cell r="D1102">
            <v>5.8068999999999997</v>
          </cell>
        </row>
        <row r="1103">
          <cell r="A1103" t="str">
            <v>001.23.03600</v>
          </cell>
          <cell r="B1103" t="str">
            <v>Fornecimento e Instalação de Condulete de Alumínio Tipo """"""""""""""""LL"""""""""""""""",""""""""""""""""LB"""""""""""""""", """"""""""""""""LR"""""""""""""""", S/ Tampa, 3/4""""""""""""""""</v>
          </cell>
          <cell r="C1103" t="str">
            <v>UN</v>
          </cell>
          <cell r="D1103">
            <v>5.8068999999999997</v>
          </cell>
        </row>
        <row r="1104">
          <cell r="A1104" t="str">
            <v>001.23.03620</v>
          </cell>
          <cell r="B1104" t="str">
            <v>Fornecimento e Instalação de Condulete de Alumínio Tipo  """"""""""""""""LL"""""""""""""""",""""""""""""""""LB"""""""""""""""", """"""""""""""""LR"""""""""""""""", S/ Tampa, 1""""""""""""""""</v>
          </cell>
          <cell r="C1104" t="str">
            <v>UN</v>
          </cell>
          <cell r="D1104">
            <v>8.5368999999999993</v>
          </cell>
        </row>
        <row r="1105">
          <cell r="A1105" t="str">
            <v>001.23.03640</v>
          </cell>
          <cell r="B1105" t="str">
            <v>Fornecimento e Instalação de Condulete de Alumínio Tipo """"""""""""""""LL"""""""""""""""",""""""""""""""""LB"""""""""""""""", """"""""""""""""LR"""""""""""""""", C/ Tampa, 1 1/4""""""""""""""""</v>
          </cell>
          <cell r="C1105" t="str">
            <v>UN</v>
          </cell>
          <cell r="D1105">
            <v>14.6774</v>
          </cell>
        </row>
        <row r="1106">
          <cell r="A1106" t="str">
            <v>001.23.03660</v>
          </cell>
          <cell r="B1106" t="str">
            <v>Fornecimento e Instalação de Condulete de Alumínio Tipo  """"""""""""""""LL"""""""""""""""",""""""""""""""""LB"""""""""""""""", """"""""""""""""LR"""""""""""""""", C/ Tampa, 1 1/2""""""""""""""""</v>
          </cell>
          <cell r="C1106" t="str">
            <v>UN</v>
          </cell>
          <cell r="D1106">
            <v>19.7074</v>
          </cell>
        </row>
        <row r="1107">
          <cell r="A1107" t="str">
            <v>001.23.03680</v>
          </cell>
          <cell r="B1107" t="str">
            <v>Fornecimento e Instalação de Condulete de Alumínio Tipo  """"""""""""""""LL"""""""""""""""",""""""""""""""""LB"""""""""""""""", """"""""""""""""LR"""""""""""""""", C/ Tampa, 2""""""""""""""""</v>
          </cell>
          <cell r="C1107" t="str">
            <v>UN</v>
          </cell>
          <cell r="D1107">
            <v>27.227399999999999</v>
          </cell>
        </row>
        <row r="1108">
          <cell r="A1108" t="str">
            <v>001.23.03700</v>
          </cell>
          <cell r="B1108" t="str">
            <v>Fornecimento e Instalação de Condulete de Alumínio Tipo  """"""""""""""""LL"""""""""""""""",""""""""""""""""LB"""""""""""""""", """"""""""""""""LR"""""""""""""""", C/ Tampa, 2  1/2""""""""""""""""</v>
          </cell>
          <cell r="C1108" t="str">
            <v>UN</v>
          </cell>
          <cell r="D1108">
            <v>55.287399999999998</v>
          </cell>
        </row>
        <row r="1109">
          <cell r="A1109" t="str">
            <v>001.23.03720</v>
          </cell>
          <cell r="B1109" t="str">
            <v>Fornecimento e Instalação de Condulete de Alumínio Tipo """"""""""""""""TB"""""""""""""""", S/ Tampa, 1/2""""""""""""""""</v>
          </cell>
          <cell r="C1109" t="str">
            <v>UN</v>
          </cell>
          <cell r="D1109">
            <v>6.5087000000000002</v>
          </cell>
        </row>
        <row r="1110">
          <cell r="A1110" t="str">
            <v>001.23.03740</v>
          </cell>
          <cell r="B1110" t="str">
            <v>Fornecimento e Instalação de Condulete de Alumínio Tipo """"""""""""""""TB"""""""""""""""", S/ Tampa, 3/4""""""""""""""""</v>
          </cell>
          <cell r="C1110" t="str">
            <v>UN</v>
          </cell>
          <cell r="D1110">
            <v>6.5087000000000002</v>
          </cell>
        </row>
        <row r="1111">
          <cell r="A1111" t="str">
            <v>001.23.03760</v>
          </cell>
          <cell r="B1111" t="str">
            <v>Fornecimento e Instalação de Condulete de Alumínio Tipo """"""""""""""""TB"""""""""""""""", S/ Tampa, 1""""""""""""""""</v>
          </cell>
          <cell r="C1111" t="str">
            <v>UN</v>
          </cell>
          <cell r="D1111">
            <v>9.5587</v>
          </cell>
        </row>
        <row r="1112">
          <cell r="A1112" t="str">
            <v>001.23.03780</v>
          </cell>
          <cell r="B1112" t="str">
            <v>Fornecimento e Instalação de Condulete de Alumínio Tipo """"""""""""""""TB"""""""""""""""", C/ Tampa, 1 1/4""""""""""""""""</v>
          </cell>
          <cell r="C1112" t="str">
            <v>UN</v>
          </cell>
          <cell r="D1112">
            <v>16.3492</v>
          </cell>
        </row>
        <row r="1113">
          <cell r="A1113" t="str">
            <v>001.23.03800</v>
          </cell>
          <cell r="B1113" t="str">
            <v>Fornecimento e Instalação de Condulete de Alumínio Tipo """"""""""""""""TB"""""""""""""""", C/ Tampa, 1 1/2""""""""""""""""</v>
          </cell>
          <cell r="C1113" t="str">
            <v>UN</v>
          </cell>
          <cell r="D1113">
            <v>22.049199999999999</v>
          </cell>
        </row>
        <row r="1114">
          <cell r="A1114" t="str">
            <v>001.23.03820</v>
          </cell>
          <cell r="B1114" t="str">
            <v>Fornecimento e Instalação de Condulete de Alumínio Tipo """"""""""""""""TB"""""""""""""""", C/ Tampa, 2""""""""""""""""</v>
          </cell>
          <cell r="C1114" t="str">
            <v>UN</v>
          </cell>
          <cell r="D1114">
            <v>29.569199999999999</v>
          </cell>
        </row>
        <row r="1115">
          <cell r="A1115" t="str">
            <v>001.23.03840</v>
          </cell>
          <cell r="B1115" t="str">
            <v>Fornecimento e Instalação de Condulete de Alumínio Tipo """"""""""""""""TB"""""""""""""""", C/ Tampa, 2  1/2""""""""""""""""</v>
          </cell>
          <cell r="C1115" t="str">
            <v>UN</v>
          </cell>
          <cell r="D1115">
            <v>59.529200000000003</v>
          </cell>
        </row>
        <row r="1116">
          <cell r="A1116" t="str">
            <v>001.23.03860</v>
          </cell>
          <cell r="B1116" t="str">
            <v>Fornecimento e Instalação de Condulete de Alumínio Tipo """"""""""""""""X"""""""""""""""", S/ Tampa, 1/2""""""""""""""""</v>
          </cell>
          <cell r="C1116" t="str">
            <v>UN</v>
          </cell>
          <cell r="D1116">
            <v>6.3468999999999998</v>
          </cell>
        </row>
        <row r="1117">
          <cell r="A1117" t="str">
            <v>001.23.03880</v>
          </cell>
          <cell r="B1117" t="str">
            <v>Fornecimento e Instalação de Condulete de Alumínio Tipo """"""""""""""""X"""""""""""""""", S/ Tampa, 3/4""""""""""""""""</v>
          </cell>
          <cell r="C1117" t="str">
            <v>UN</v>
          </cell>
          <cell r="D1117">
            <v>6.3468999999999998</v>
          </cell>
        </row>
        <row r="1118">
          <cell r="A1118" t="str">
            <v>001.23.03900</v>
          </cell>
          <cell r="B1118" t="str">
            <v>Fornecimento e Instalação de Condulete de Alumínio Tipo """"""""""""""""X"""""""""""""""", S/ Tampa, 1""""""""""""""""</v>
          </cell>
          <cell r="C1118" t="str">
            <v>UN</v>
          </cell>
          <cell r="D1118">
            <v>9.3768999999999991</v>
          </cell>
        </row>
        <row r="1119">
          <cell r="A1119" t="str">
            <v>001.23.03920</v>
          </cell>
          <cell r="B1119" t="str">
            <v>Fornecimento e Instalação de Condulete de Alumínio Tipo """"""""""""""""X"""""""""""""""", C/ Tampa, 1 1/4""""""""""""""""</v>
          </cell>
          <cell r="C1119" t="str">
            <v>UN</v>
          </cell>
          <cell r="D1119">
            <v>16.4374</v>
          </cell>
        </row>
        <row r="1120">
          <cell r="A1120" t="str">
            <v>001.23.03940</v>
          </cell>
          <cell r="B1120" t="str">
            <v>Fornecimento e Instalação de Condulete de Alumínio Tipo """"""""""""""""X"""""""""""""""", C/ Tampa, 1 1/2""""""""""""""""</v>
          </cell>
          <cell r="C1120" t="str">
            <v>UN</v>
          </cell>
          <cell r="D1120">
            <v>23.397400000000001</v>
          </cell>
        </row>
        <row r="1121">
          <cell r="A1121" t="str">
            <v>001.23.03960</v>
          </cell>
          <cell r="B1121" t="str">
            <v>Fornecimento e Instalação de Condulete de Alumínio Tipo """"""""""""""""X"""""""""""""""", C/ Tampa, 2""""""""""""""""</v>
          </cell>
          <cell r="C1121" t="str">
            <v>UN</v>
          </cell>
          <cell r="D1121">
            <v>31.337399999999999</v>
          </cell>
        </row>
        <row r="1122">
          <cell r="A1122" t="str">
            <v>001.23.03980</v>
          </cell>
          <cell r="B1122" t="str">
            <v>Fornecimento e Instalação de Condulete de Alumínio Tipo """"""""""""""""X"""""""""""""""", C/ Tampa, 2  1/2""""""""""""""""</v>
          </cell>
          <cell r="C1122" t="str">
            <v>UN</v>
          </cell>
          <cell r="D1122">
            <v>59.057400000000001</v>
          </cell>
        </row>
        <row r="1123">
          <cell r="A1123" t="str">
            <v>001.23.04000</v>
          </cell>
          <cell r="B1123" t="str">
            <v>Fornecimento e Instalação de Tampa de Alumínio 1/2"""""""""""""""" e 3/4"""""""""""""""" 1 P</v>
          </cell>
          <cell r="C1123" t="str">
            <v>UN</v>
          </cell>
          <cell r="D1123">
            <v>1.8005</v>
          </cell>
        </row>
        <row r="1124">
          <cell r="A1124" t="str">
            <v>001.23.04020</v>
          </cell>
          <cell r="B1124" t="str">
            <v>Fornecimento e Instalação de Tampa de Alumínio 1/2"""""""""""""""" e 3/4"""""""""""""""" 1 P Red.</v>
          </cell>
          <cell r="C1124" t="str">
            <v>UN</v>
          </cell>
          <cell r="D1124">
            <v>1.8005</v>
          </cell>
        </row>
        <row r="1125">
          <cell r="A1125" t="str">
            <v>001.23.04040</v>
          </cell>
          <cell r="B1125" t="str">
            <v>Fornecimento e Instalação de Tampa de Alumínio 1/2"""""""""""""""" e 3/4"""""""""""""""" 1 P RJ 45</v>
          </cell>
          <cell r="C1125" t="str">
            <v>UN</v>
          </cell>
          <cell r="D1125">
            <v>1.8005</v>
          </cell>
        </row>
        <row r="1126">
          <cell r="A1126" t="str">
            <v>001.23.04060</v>
          </cell>
          <cell r="B1126" t="str">
            <v>Fornecimento e Instalação de Tampa de Alumínio 1/2"""""""""""""""" e 3/4"""""""""""""""" 2 P</v>
          </cell>
          <cell r="C1126" t="str">
            <v>UN</v>
          </cell>
          <cell r="D1126">
            <v>1.8005</v>
          </cell>
        </row>
        <row r="1127">
          <cell r="A1127" t="str">
            <v>001.23.04080</v>
          </cell>
          <cell r="B1127" t="str">
            <v>Fornecimento e Instalação de Tampa de Alumínio 1/2"""""""""""""""" e 3/4"""""""""""""""" 2 P Sep.</v>
          </cell>
          <cell r="C1127" t="str">
            <v>UN</v>
          </cell>
          <cell r="D1127">
            <v>1.8005</v>
          </cell>
        </row>
        <row r="1128">
          <cell r="A1128" t="str">
            <v>001.23.04100</v>
          </cell>
          <cell r="B1128" t="str">
            <v>Fornecimento e Instalação de Tampa de Alumínio 1/2"""""""""""""""" e 3/4"""""""""""""""" 2 P RJ 45</v>
          </cell>
          <cell r="C1128" t="str">
            <v>UN</v>
          </cell>
          <cell r="D1128">
            <v>1.8005</v>
          </cell>
        </row>
        <row r="1129">
          <cell r="A1129" t="str">
            <v>001.23.04120</v>
          </cell>
          <cell r="B1129" t="str">
            <v>Fornecimento e Instalação de Tampa de Alumínio 1/2"""""""""""""""" e 3/4"""""""""""""""" 3 P</v>
          </cell>
          <cell r="C1129" t="str">
            <v>UN</v>
          </cell>
          <cell r="D1129">
            <v>1.8005</v>
          </cell>
        </row>
        <row r="1130">
          <cell r="A1130" t="str">
            <v>001.23.04140</v>
          </cell>
          <cell r="B1130" t="str">
            <v>Fornecimento e Instalação de Tampa de Alumínio 1/2"""""""""""""""" e 3/4"""""""""""""""" Cega</v>
          </cell>
          <cell r="C1130" t="str">
            <v>UN</v>
          </cell>
          <cell r="D1130">
            <v>1.8005</v>
          </cell>
        </row>
        <row r="1131">
          <cell r="A1131" t="str">
            <v>001.23.04160</v>
          </cell>
          <cell r="B1131" t="str">
            <v>Fornecimento e Instalação de Tampa de Alumínio 1"""""""""""""""" 1 P</v>
          </cell>
          <cell r="C1131" t="str">
            <v>UN</v>
          </cell>
          <cell r="D1131">
            <v>2.2805</v>
          </cell>
        </row>
        <row r="1132">
          <cell r="A1132" t="str">
            <v>001.23.04180</v>
          </cell>
          <cell r="B1132" t="str">
            <v>Fornecimento e Instalação de Tampa de Alumínio 1"""""""""""""""" 1 P Red.</v>
          </cell>
          <cell r="C1132" t="str">
            <v>UN</v>
          </cell>
          <cell r="D1132">
            <v>2.2805</v>
          </cell>
        </row>
        <row r="1133">
          <cell r="A1133" t="str">
            <v>001.23.04200</v>
          </cell>
          <cell r="B1133" t="str">
            <v>Fornecimento e Instalação de Tampa de Alumínio 1"""""""""""""""" 1 P RJ 45</v>
          </cell>
          <cell r="C1133" t="str">
            <v>UN</v>
          </cell>
          <cell r="D1133">
            <v>2.2805</v>
          </cell>
        </row>
        <row r="1134">
          <cell r="A1134" t="str">
            <v>001.23.04220</v>
          </cell>
          <cell r="B1134" t="str">
            <v>Fornecimento e Instalação de Tampa de Alumínio 1"""""""""""""""" 2 P</v>
          </cell>
          <cell r="C1134" t="str">
            <v>UN</v>
          </cell>
          <cell r="D1134">
            <v>2.2805</v>
          </cell>
        </row>
        <row r="1135">
          <cell r="A1135" t="str">
            <v>001.23.04240</v>
          </cell>
          <cell r="B1135" t="str">
            <v>Fornecimento e Instalação de Tampa de Alumínio 1"""""""""""""""" 2 P Sep.</v>
          </cell>
          <cell r="C1135" t="str">
            <v>UN</v>
          </cell>
          <cell r="D1135">
            <v>2.2805</v>
          </cell>
        </row>
        <row r="1136">
          <cell r="A1136" t="str">
            <v>001.23.04260</v>
          </cell>
          <cell r="B1136" t="str">
            <v>Fornecimento e Instalação de Tampa de Alumínio 1"""""""""""""""" 2 P RJ 45</v>
          </cell>
          <cell r="C1136" t="str">
            <v>UN</v>
          </cell>
          <cell r="D1136">
            <v>2.2805</v>
          </cell>
        </row>
        <row r="1137">
          <cell r="A1137" t="str">
            <v>001.23.04280</v>
          </cell>
          <cell r="B1137" t="str">
            <v>Fornecimento e Instalação de Tampa de Alumínio 1"""""""""""""""" 3 P</v>
          </cell>
          <cell r="C1137" t="str">
            <v>UN</v>
          </cell>
          <cell r="D1137">
            <v>2.2805</v>
          </cell>
        </row>
        <row r="1138">
          <cell r="A1138" t="str">
            <v>001.23.04300</v>
          </cell>
          <cell r="B1138" t="str">
            <v>Fornecimento e Instalação de Tampa de Alumínio 1"""""""""""""""" Cega</v>
          </cell>
          <cell r="C1138" t="str">
            <v>UN</v>
          </cell>
          <cell r="D1138">
            <v>2.2805</v>
          </cell>
        </row>
        <row r="1139">
          <cell r="A1139" t="str">
            <v>001.23.04320</v>
          </cell>
          <cell r="B1139" t="str">
            <v>Fornecimento e instalação de caixa metálica com tampa parafusada de Embutir de 20.00x20.00x10.00 cm</v>
          </cell>
          <cell r="C1139" t="str">
            <v>UN</v>
          </cell>
          <cell r="D1139">
            <v>27.757999999999999</v>
          </cell>
        </row>
        <row r="1140">
          <cell r="A1140" t="str">
            <v>001.23.04340</v>
          </cell>
          <cell r="B1140" t="str">
            <v>Fornecimento e instalação de caixa metálica com tampa parafusada de Embutir de 25.00x25.00x12.00 cm</v>
          </cell>
          <cell r="C1140" t="str">
            <v>UN</v>
          </cell>
          <cell r="D1140">
            <v>34.179900000000004</v>
          </cell>
        </row>
        <row r="1141">
          <cell r="A1141" t="str">
            <v>001.23.04360</v>
          </cell>
          <cell r="B1141" t="str">
            <v>Fornecimento e instalação de caixa metálica com tampa parafusada de Embutir 30.00x30.00x15.00 cm</v>
          </cell>
          <cell r="C1141" t="str">
            <v>UN</v>
          </cell>
          <cell r="D1141">
            <v>47.747599999999998</v>
          </cell>
        </row>
        <row r="1142">
          <cell r="A1142" t="str">
            <v>001.23.04380</v>
          </cell>
          <cell r="B1142" t="str">
            <v>Fornecimento e instalação de caixa metálica com tampa parafusada de Embutir 40.00x40.00x15.00 cm</v>
          </cell>
          <cell r="C1142" t="str">
            <v>UN</v>
          </cell>
          <cell r="D1142">
            <v>71.476799999999997</v>
          </cell>
        </row>
        <row r="1143">
          <cell r="A1143" t="str">
            <v>001.23.04400</v>
          </cell>
          <cell r="B1143" t="str">
            <v>Fornecimento e instalação de caixa metálica com tampa parafusada de Embutir 50.00x50.00x15.00 cm</v>
          </cell>
          <cell r="C1143" t="str">
            <v>UN</v>
          </cell>
          <cell r="D1143">
            <v>91.566800000000001</v>
          </cell>
        </row>
        <row r="1144">
          <cell r="A1144" t="str">
            <v>001.23.04420</v>
          </cell>
          <cell r="B1144" t="str">
            <v>Fornecimento e instalação de Quadro Metálico De  80 x 60 x 25 cm C/Porta P/ Comando</v>
          </cell>
          <cell r="C1144" t="str">
            <v>UN</v>
          </cell>
          <cell r="D1144">
            <v>285.5136</v>
          </cell>
        </row>
        <row r="1145">
          <cell r="A1145" t="str">
            <v>001.23.04440</v>
          </cell>
          <cell r="B1145" t="str">
            <v>Fornecimento e instalação de Quadro Metálico De  60x 60x20 cm C/Porta P/ Comando</v>
          </cell>
          <cell r="C1145" t="str">
            <v>UN</v>
          </cell>
          <cell r="D1145">
            <v>290.34440000000001</v>
          </cell>
        </row>
        <row r="1146">
          <cell r="A1146" t="str">
            <v>001.23.04460</v>
          </cell>
          <cell r="B1146" t="str">
            <v>Fornecimento e instalação de Quadro De Distribuicao P/ 01- 03 Circuitos De Sobrepor, Pvc, Eletromar ou Mesmo Padrão</v>
          </cell>
          <cell r="C1146" t="str">
            <v>UN</v>
          </cell>
          <cell r="D1146">
            <v>33.256799999999998</v>
          </cell>
        </row>
        <row r="1147">
          <cell r="A1147" t="str">
            <v>001.23.04480</v>
          </cell>
          <cell r="B1147" t="str">
            <v>Fornecimento e instalação de Quadro De Distribuicao P/ 04 - 06 Circuitos De Sobrepor, Pvc, Eletromar ou Mesmo Padrão</v>
          </cell>
          <cell r="C1147" t="str">
            <v>UN</v>
          </cell>
          <cell r="D1147">
            <v>42.366799999999998</v>
          </cell>
        </row>
        <row r="1148">
          <cell r="A1148" t="str">
            <v>001.23.04500</v>
          </cell>
          <cell r="B1148" t="str">
            <v>Fornecimento e instalação de Quadro De Dist Embutir Metálico Com Porta P/ 06 Circuitos</v>
          </cell>
          <cell r="C1148" t="str">
            <v>UN</v>
          </cell>
          <cell r="D1148">
            <v>36.296799999999998</v>
          </cell>
        </row>
        <row r="1149">
          <cell r="A1149" t="str">
            <v>001.23.04520</v>
          </cell>
          <cell r="B1149" t="str">
            <v>Fornecimento e instalação de Quadro De Dist Embutir Metálico Com Porta P/ 12 Circuitos</v>
          </cell>
          <cell r="C1149" t="str">
            <v>UN</v>
          </cell>
          <cell r="D1149">
            <v>47.086799999999997</v>
          </cell>
        </row>
        <row r="1150">
          <cell r="A1150" t="str">
            <v>001.23.04540</v>
          </cell>
          <cell r="B1150" t="str">
            <v>Fornecimento e instalação de Quadro De Dist Embutir Metálico Com Porta P/ 18 Circuitos</v>
          </cell>
          <cell r="C1150" t="str">
            <v>UN</v>
          </cell>
          <cell r="D1150">
            <v>86.006</v>
          </cell>
        </row>
        <row r="1151">
          <cell r="A1151" t="str">
            <v>001.23.04560</v>
          </cell>
          <cell r="B1151" t="str">
            <v>Fornecimento e instalação de Quadro De Dist Tripolar Embutir C/ Barramento Com Porta 20 Circuitos 100 A</v>
          </cell>
          <cell r="C1151" t="str">
            <v>UN</v>
          </cell>
          <cell r="D1151">
            <v>134.286</v>
          </cell>
        </row>
        <row r="1152">
          <cell r="A1152" t="str">
            <v>001.23.04580</v>
          </cell>
          <cell r="B1152" t="str">
            <v>Fornecimento e instalação de Quadro De Dist Tripolar Embutir C/ Barramento Com Porta 24 Circuitos 100 A</v>
          </cell>
          <cell r="C1152" t="str">
            <v>UN</v>
          </cell>
          <cell r="D1152">
            <v>183.74520000000001</v>
          </cell>
        </row>
        <row r="1153">
          <cell r="A1153" t="str">
            <v>001.23.04600</v>
          </cell>
          <cell r="B1153" t="str">
            <v>Fornecimento e instalação de Quadro De Dist Tripolar Embutir C/ Barramento Com Porta 40 Circuitos 100 A</v>
          </cell>
          <cell r="C1153" t="str">
            <v>UN</v>
          </cell>
          <cell r="D1153">
            <v>418.4144</v>
          </cell>
        </row>
        <row r="1154">
          <cell r="A1154" t="str">
            <v>001.23.04620</v>
          </cell>
          <cell r="B1154" t="str">
            <v>Fornecimento e instalação de Quadro De Dist Tripolar Embutir C/ Barramento Com Porta 50 Circuitos 100 A</v>
          </cell>
          <cell r="C1154" t="str">
            <v>UN</v>
          </cell>
          <cell r="D1154">
            <v>570.95360000000005</v>
          </cell>
        </row>
        <row r="1155">
          <cell r="A1155" t="str">
            <v>001.23.04640</v>
          </cell>
          <cell r="B1155" t="str">
            <v>Fornecimento e instalação de Quadro De Dist Tripolar Embutir C/ Barramento Com Porta 32 Circuitos 100 A</v>
          </cell>
          <cell r="C1155" t="str">
            <v>UN</v>
          </cell>
          <cell r="D1155">
            <v>198.09520000000001</v>
          </cell>
        </row>
        <row r="1156">
          <cell r="A1156" t="str">
            <v>001.23.04660</v>
          </cell>
          <cell r="B1156" t="str">
            <v>Fornecimento e Instalação de Disjuntor monofásico EL 10A da marca Eletromar ou Mesmo Padrão (UL)</v>
          </cell>
          <cell r="C1156" t="str">
            <v>UN</v>
          </cell>
          <cell r="D1156">
            <v>6.3926999999999996</v>
          </cell>
        </row>
        <row r="1157">
          <cell r="A1157" t="str">
            <v>001.23.04680</v>
          </cell>
          <cell r="B1157" t="str">
            <v>Fornecimento e Instalação de Disjuntor monofásico EL 15A da marca Eletromar ou Mesmo Padrão (UL)</v>
          </cell>
          <cell r="C1157" t="str">
            <v>UN</v>
          </cell>
          <cell r="D1157">
            <v>6.5126999999999997</v>
          </cell>
        </row>
        <row r="1158">
          <cell r="A1158" t="str">
            <v>001.23.04700</v>
          </cell>
          <cell r="B1158" t="str">
            <v>Fornecimento e Instalação de Disjuntor monofásico EL 20A da marca Eletromar ou Mesmo Padrão (UL)</v>
          </cell>
          <cell r="C1158" t="str">
            <v>UN</v>
          </cell>
          <cell r="D1158">
            <v>6.4617000000000004</v>
          </cell>
        </row>
        <row r="1159">
          <cell r="A1159" t="str">
            <v>001.23.04720</v>
          </cell>
          <cell r="B1159" t="str">
            <v>Fornecimento e Instalação de Disjuntor monofásico EL 25A da marca Eletromar ou Mesmo Padrão (UL)</v>
          </cell>
          <cell r="C1159" t="str">
            <v>UN</v>
          </cell>
          <cell r="D1159">
            <v>6.4617000000000004</v>
          </cell>
        </row>
        <row r="1160">
          <cell r="A1160" t="str">
            <v>001.23.04740</v>
          </cell>
          <cell r="B1160" t="str">
            <v>Fornecimento e Instalação de Disjuntor monofásico EL 30A da marca Eletromar ou Mesmo Padrão (UL)</v>
          </cell>
          <cell r="C1160" t="str">
            <v>UN</v>
          </cell>
          <cell r="D1160">
            <v>6.4527000000000001</v>
          </cell>
        </row>
        <row r="1161">
          <cell r="A1161" t="str">
            <v>001.23.04760</v>
          </cell>
          <cell r="B1161" t="str">
            <v>Fornecimento e Instalação de Disjuntor monofásico EL 35A da marca Eletromar ou Mesmo Padrão (UL)</v>
          </cell>
          <cell r="C1161" t="str">
            <v>UN</v>
          </cell>
          <cell r="D1161">
            <v>9.8386999999999993</v>
          </cell>
        </row>
        <row r="1162">
          <cell r="A1162" t="str">
            <v>001.23.04780</v>
          </cell>
          <cell r="B1162" t="str">
            <v>Fornecimento e Instalação de Disjuntor monofásico EL 40A da marca Eletromar ou Mesmo Padrão (UL)</v>
          </cell>
          <cell r="C1162" t="str">
            <v>UN</v>
          </cell>
          <cell r="D1162">
            <v>9.7437000000000005</v>
          </cell>
        </row>
        <row r="1163">
          <cell r="A1163" t="str">
            <v>001.23.04800</v>
          </cell>
          <cell r="B1163" t="str">
            <v>Fornecimento e Instalação de Disjuntor monofásico EL 50A da marca Eletromar ou Mesmo Padrão (UL)</v>
          </cell>
          <cell r="C1163" t="str">
            <v>UN</v>
          </cell>
          <cell r="D1163">
            <v>9.0626999999999995</v>
          </cell>
        </row>
        <row r="1164">
          <cell r="A1164" t="str">
            <v>001.23.04820</v>
          </cell>
          <cell r="B1164" t="str">
            <v>Fornecimento e Instalação de Disjuntor monofásico EL 60A da marca Eletromar ou Mesmo Padrão (UL)</v>
          </cell>
          <cell r="C1164" t="str">
            <v>UN</v>
          </cell>
          <cell r="D1164">
            <v>14.162699999999999</v>
          </cell>
        </row>
        <row r="1165">
          <cell r="A1165" t="str">
            <v>001.23.04840</v>
          </cell>
          <cell r="B1165" t="str">
            <v>Fornecimento e Instalação de Disjuntor monofásico EL 70A da marca Eletromar ou Mesmo Padrão (UL)</v>
          </cell>
          <cell r="C1165" t="str">
            <v>UN</v>
          </cell>
          <cell r="D1165">
            <v>14.162699999999999</v>
          </cell>
        </row>
        <row r="1166">
          <cell r="A1166" t="str">
            <v>001.23.04860</v>
          </cell>
          <cell r="B1166" t="str">
            <v>Fornecimento e Instalação de Disjuntor bifásico EL 10A da marca Eletromar ou Mesmo Padrão (UL)</v>
          </cell>
          <cell r="C1166" t="str">
            <v>UN</v>
          </cell>
          <cell r="D1166">
            <v>32.3645</v>
          </cell>
        </row>
        <row r="1167">
          <cell r="A1167" t="str">
            <v>001.23.04880</v>
          </cell>
          <cell r="B1167" t="str">
            <v>Fornecimento e Instalação de Disjuntor bifásico EL 15A da marca Eletromar ou Mesmo Padrão (UL)</v>
          </cell>
          <cell r="C1167" t="str">
            <v>UN</v>
          </cell>
          <cell r="D1167">
            <v>30.965499999999999</v>
          </cell>
        </row>
        <row r="1168">
          <cell r="A1168" t="str">
            <v>001.23.04900</v>
          </cell>
          <cell r="B1168" t="str">
            <v>Fornecimento e Instalação de Disjuntor bifásico EL 20A da marca Eletromar ou Mesmo Padrão (UL)</v>
          </cell>
          <cell r="C1168" t="str">
            <v>UN</v>
          </cell>
          <cell r="D1168">
            <v>30.965499999999999</v>
          </cell>
        </row>
        <row r="1169">
          <cell r="A1169" t="str">
            <v>001.23.04920</v>
          </cell>
          <cell r="B1169" t="str">
            <v>Fornecimento e Instalação de Disjuntor bifásico EL 25A da marca Eletromar ou Mesmo Padrão (UL)</v>
          </cell>
          <cell r="C1169" t="str">
            <v>UN</v>
          </cell>
          <cell r="D1169">
            <v>30.965499999999999</v>
          </cell>
        </row>
        <row r="1170">
          <cell r="A1170" t="str">
            <v>001.23.04940</v>
          </cell>
          <cell r="B1170" t="str">
            <v>Fornecimento e Instalação de Disjuntor bifásico EL 30A da marca Eletromar ou Mesmo Padrão (UL)</v>
          </cell>
          <cell r="C1170" t="str">
            <v>UN</v>
          </cell>
          <cell r="D1170">
            <v>30.965499999999999</v>
          </cell>
        </row>
        <row r="1171">
          <cell r="A1171" t="str">
            <v>001.23.04960</v>
          </cell>
          <cell r="B1171" t="str">
            <v>Fornecimento e Instalação de Disjuntor bifásico EL 35A da marca Eletromar ou Mesmo Padrão (UL)</v>
          </cell>
          <cell r="C1171" t="str">
            <v>UN</v>
          </cell>
          <cell r="D1171">
            <v>32.3645</v>
          </cell>
        </row>
        <row r="1172">
          <cell r="A1172" t="str">
            <v>001.23.04980</v>
          </cell>
          <cell r="B1172" t="str">
            <v>Fornecimento e Instalação de Disjuntor bifásico EL 40A da marca Eletromar ou Mesmo Padrão (UL)</v>
          </cell>
          <cell r="C1172" t="str">
            <v>UN</v>
          </cell>
          <cell r="D1172">
            <v>32.3645</v>
          </cell>
        </row>
        <row r="1173">
          <cell r="A1173" t="str">
            <v>001.23.05000</v>
          </cell>
          <cell r="B1173" t="str">
            <v>Fornecimento e Instalação de Disjuntor bifásico EL 50A da marca Eletromar ou Mesmo Padrão (UL))</v>
          </cell>
          <cell r="C1173" t="str">
            <v>UN</v>
          </cell>
          <cell r="D1173">
            <v>32.3645</v>
          </cell>
        </row>
        <row r="1174">
          <cell r="A1174" t="str">
            <v>001.23.05020</v>
          </cell>
          <cell r="B1174" t="str">
            <v>Fornecimento e Instalação de Disjuntor bifásico EL 60A da marca Eletromar ou Mesmo Padrão (UL)</v>
          </cell>
          <cell r="C1174" t="str">
            <v>UN</v>
          </cell>
          <cell r="D1174">
            <v>46.3825</v>
          </cell>
        </row>
        <row r="1175">
          <cell r="A1175" t="str">
            <v>001.23.05040</v>
          </cell>
          <cell r="B1175" t="str">
            <v>Fornecimento e Instalação de Disjuntor bifásico EL 70A da marca Eletromar ou Mesmo Padrão (UL)</v>
          </cell>
          <cell r="C1175" t="str">
            <v>UN</v>
          </cell>
          <cell r="D1175">
            <v>47.080500000000001</v>
          </cell>
        </row>
        <row r="1176">
          <cell r="A1176" t="str">
            <v>001.23.05060</v>
          </cell>
          <cell r="B1176" t="str">
            <v>Fornecimento e Instalação de Disjuntor bifásico EL 90A da marca Eletromar ou Mesmo Padrão (UL)</v>
          </cell>
          <cell r="C1176" t="str">
            <v>UN</v>
          </cell>
          <cell r="D1176">
            <v>47.080500000000001</v>
          </cell>
        </row>
        <row r="1177">
          <cell r="A1177" t="str">
            <v>001.23.05080</v>
          </cell>
          <cell r="B1177" t="str">
            <v>Fornecimento e Instalação de Disjuntor bifásico EL 100A da marca Eletromar ou Mesmo Padrão (UL)</v>
          </cell>
          <cell r="C1177" t="str">
            <v>UN</v>
          </cell>
          <cell r="D1177">
            <v>46.3825</v>
          </cell>
        </row>
        <row r="1178">
          <cell r="A1178" t="str">
            <v>001.23.05100</v>
          </cell>
          <cell r="B1178" t="str">
            <v>Fornecimento e Instalação de Disjuntor trifásico EL 10A  C da marca Eletromar ou Mesmo Padrão (UL)</v>
          </cell>
          <cell r="C1178" t="str">
            <v>UN</v>
          </cell>
          <cell r="D1178">
            <v>37.618299999999998</v>
          </cell>
        </row>
        <row r="1179">
          <cell r="A1179" t="str">
            <v>001.23.05120</v>
          </cell>
          <cell r="B1179" t="str">
            <v>Fornecimento e Instalação de Disjuntor trifásico EL 15A  C da marca Eletromar ou Mesmo Padrão (UL)</v>
          </cell>
          <cell r="C1179" t="str">
            <v>UN</v>
          </cell>
          <cell r="D1179">
            <v>38.186300000000003</v>
          </cell>
        </row>
        <row r="1180">
          <cell r="A1180" t="str">
            <v>001.23.05140</v>
          </cell>
          <cell r="B1180" t="str">
            <v>Fornecimento e Instalação de Disjuntor trifásico EL 20A  C da marca Eletromar ou Mesmo Padrão (UL)</v>
          </cell>
          <cell r="C1180" t="str">
            <v>UN</v>
          </cell>
          <cell r="D1180">
            <v>36.932299999999998</v>
          </cell>
        </row>
        <row r="1181">
          <cell r="A1181" t="str">
            <v>001.23.05160</v>
          </cell>
          <cell r="B1181" t="str">
            <v>Fornecimento e Instalação de Disjuntor trifásico EL 25A  C da marca Eletromar ou Mesmo Padrão (UL)</v>
          </cell>
          <cell r="C1181" t="str">
            <v>UN</v>
          </cell>
          <cell r="D1181">
            <v>37.069299999999998</v>
          </cell>
        </row>
        <row r="1182">
          <cell r="A1182" t="str">
            <v>001.23.05180</v>
          </cell>
          <cell r="B1182" t="str">
            <v>Fornecimento e Instalação de Disjuntor trifásico EL 30A  C da marca Eletromar ou Mesmo Padrão (UL)</v>
          </cell>
          <cell r="C1182" t="str">
            <v>UN</v>
          </cell>
          <cell r="D1182">
            <v>37.4893</v>
          </cell>
        </row>
        <row r="1183">
          <cell r="A1183" t="str">
            <v>001.23.05200</v>
          </cell>
          <cell r="B1183" t="str">
            <v>Fornecimento e Instalação de Disjuntor trifásico EL 35A  C da marca Eletromar ou Mesmo Padrão (UL)</v>
          </cell>
          <cell r="C1183" t="str">
            <v>UN</v>
          </cell>
          <cell r="D1183">
            <v>36.932299999999998</v>
          </cell>
        </row>
        <row r="1184">
          <cell r="A1184" t="str">
            <v>001.23.05220</v>
          </cell>
          <cell r="B1184" t="str">
            <v>Fornecimento e Instalação de Disjuntor trifásico EL 40A  C da marca Eletromar ou Mesmo Padrão (UL)</v>
          </cell>
          <cell r="C1184" t="str">
            <v>UN</v>
          </cell>
          <cell r="D1184">
            <v>38.128300000000003</v>
          </cell>
        </row>
        <row r="1185">
          <cell r="A1185" t="str">
            <v>001.23.05240</v>
          </cell>
          <cell r="B1185" t="str">
            <v>Fornecimento e Instalação de Disjuntor trifásico EL 50A  C da marca Eletromar ou Mesmo Padrão (UL)</v>
          </cell>
          <cell r="C1185" t="str">
            <v>UN</v>
          </cell>
          <cell r="D1185">
            <v>38.848300000000002</v>
          </cell>
        </row>
        <row r="1186">
          <cell r="A1186" t="str">
            <v>001.23.05260</v>
          </cell>
          <cell r="B1186" t="str">
            <v>Fornecimento e Instalação de Disjuntor trifásico EL 60A  C da marca Eletromar ou Mesmo Padrão (UL)</v>
          </cell>
          <cell r="C1186" t="str">
            <v>UN</v>
          </cell>
          <cell r="D1186">
            <v>56.271299999999997</v>
          </cell>
        </row>
        <row r="1187">
          <cell r="A1187" t="str">
            <v>001.23.05280</v>
          </cell>
          <cell r="B1187" t="str">
            <v>Fornecimento e Instalação de Disjuntor trifásico EL 70A  C da marca Eletromar ou Mesmo Padrão (UL)</v>
          </cell>
          <cell r="C1187" t="str">
            <v>UN</v>
          </cell>
          <cell r="D1187">
            <v>56.271299999999997</v>
          </cell>
        </row>
        <row r="1188">
          <cell r="A1188" t="str">
            <v>001.23.05300</v>
          </cell>
          <cell r="B1188" t="str">
            <v>Fornecimento e Instalação de Disjuntor trifásico EL 90A  C da marca Eletromar ou Mesmo Padrão (UL)</v>
          </cell>
          <cell r="C1188" t="str">
            <v>UN</v>
          </cell>
          <cell r="D1188">
            <v>56.271299999999997</v>
          </cell>
        </row>
        <row r="1189">
          <cell r="A1189" t="str">
            <v>001.23.05320</v>
          </cell>
          <cell r="B1189" t="str">
            <v>Fornecimento e Instalação de Disjuntor trifásico EL 100A  C da marca Eletromar ou Mesmo Padrão (UL)</v>
          </cell>
          <cell r="C1189" t="str">
            <v>UN</v>
          </cell>
          <cell r="D1189">
            <v>56.271299999999997</v>
          </cell>
        </row>
        <row r="1190">
          <cell r="A1190" t="str">
            <v>001.23.05340</v>
          </cell>
          <cell r="B1190" t="str">
            <v>Fornecimento e Instalação de Disjuntor trifásico EL 120A  CA da marca Eletromar ou Mesmo Padrão (UL)</v>
          </cell>
          <cell r="C1190" t="str">
            <v>UN</v>
          </cell>
          <cell r="D1190">
            <v>168.37129999999999</v>
          </cell>
        </row>
        <row r="1191">
          <cell r="A1191" t="str">
            <v>001.23.05360</v>
          </cell>
          <cell r="B1191" t="str">
            <v>Fornecimento e Instalação de Disjuntor trifásico EL 125A  CA da marca Eletromar ou Mesmo Padrão (UL)</v>
          </cell>
          <cell r="C1191" t="str">
            <v>UN</v>
          </cell>
          <cell r="D1191">
            <v>166.69130000000001</v>
          </cell>
        </row>
        <row r="1192">
          <cell r="A1192" t="str">
            <v>001.23.05380</v>
          </cell>
          <cell r="B1192" t="str">
            <v>Fornecimento e Instalação de Disjuntor trifásico EL 150A  CA da marca Eletromar ou Mesmo Padrão (UL)</v>
          </cell>
          <cell r="C1192" t="str">
            <v>UN</v>
          </cell>
          <cell r="D1192">
            <v>157.0813</v>
          </cell>
        </row>
        <row r="1193">
          <cell r="A1193" t="str">
            <v>001.23.05400</v>
          </cell>
          <cell r="B1193" t="str">
            <v>Fornecimento e Instalação de Disjuntor trifásico EL 175A  CA da marca Eletromar ou Mesmo Padrão (UL)</v>
          </cell>
          <cell r="C1193" t="str">
            <v>UN</v>
          </cell>
          <cell r="D1193">
            <v>157.0813</v>
          </cell>
        </row>
        <row r="1194">
          <cell r="A1194" t="str">
            <v>001.23.05420</v>
          </cell>
          <cell r="B1194" t="str">
            <v>Fornecimento e Instalação de Disjuntor trifásico EL 200A  CA da marca Eletromar ou Mesmo Padrão (UL)</v>
          </cell>
          <cell r="C1194" t="str">
            <v>UN</v>
          </cell>
          <cell r="D1194">
            <v>157.0813</v>
          </cell>
        </row>
        <row r="1195">
          <cell r="A1195" t="str">
            <v>001.23.05440</v>
          </cell>
          <cell r="B1195" t="str">
            <v>Fornecimento e Instalação de Disjuntor trifásico EL 225A  CA da marca Eletromar ou Mesmo Padrão (UL)</v>
          </cell>
          <cell r="C1195" t="str">
            <v>UN</v>
          </cell>
          <cell r="D1195">
            <v>166.69130000000001</v>
          </cell>
        </row>
        <row r="1196">
          <cell r="A1196" t="str">
            <v>001.23.05460</v>
          </cell>
          <cell r="B1196" t="str">
            <v>Fornecimento e Instalação de Disjuntor trifásico EL 250A  CA da marca Eletromar ou Mesmo Padrão (UL)</v>
          </cell>
          <cell r="C1196" t="str">
            <v>UN</v>
          </cell>
          <cell r="D1196">
            <v>435.93729999999999</v>
          </cell>
        </row>
        <row r="1197">
          <cell r="A1197" t="str">
            <v>001.23.05480</v>
          </cell>
          <cell r="B1197" t="str">
            <v>Fornecimento e Instalação de Disjuntor trifásico EL 300A  KI da marca Eletromar ou Mesmo Padrão (UL)</v>
          </cell>
          <cell r="C1197" t="str">
            <v>UN</v>
          </cell>
          <cell r="D1197">
            <v>1739.0983000000001</v>
          </cell>
        </row>
        <row r="1198">
          <cell r="A1198" t="str">
            <v>001.23.05500</v>
          </cell>
          <cell r="B1198" t="str">
            <v>Fornecimento e Instalação de Disjuntor trifásico EL 350A  KI da marca Eletromar ou Mesmo Padrão (UL)</v>
          </cell>
          <cell r="C1198" t="str">
            <v>UN</v>
          </cell>
          <cell r="D1198">
            <v>1739.0983000000001</v>
          </cell>
        </row>
        <row r="1199">
          <cell r="A1199" t="str">
            <v>001.23.05520</v>
          </cell>
          <cell r="B1199" t="str">
            <v>Fornecimento e Instalação de Disjuntor trifásico EL 400A  KI da marca Eletromar ou Mesmo Padrão (UL)</v>
          </cell>
          <cell r="C1199" t="str">
            <v>UN</v>
          </cell>
          <cell r="D1199">
            <v>1657.2083</v>
          </cell>
        </row>
        <row r="1200">
          <cell r="A1200" t="str">
            <v>001.23.05540</v>
          </cell>
          <cell r="B1200" t="str">
            <v>Fornecimento e Instalação de Disjuntor trifásico EL 500A  LI da marca Eletromar ou Mesmo Padrão (UL)</v>
          </cell>
          <cell r="C1200" t="str">
            <v>UN</v>
          </cell>
          <cell r="D1200">
            <v>2994.7653</v>
          </cell>
        </row>
        <row r="1201">
          <cell r="A1201" t="str">
            <v>001.23.05560</v>
          </cell>
          <cell r="B1201" t="str">
            <v>Fornecimento e Instalação de Disjuntor trifásico EL 600A  LI da marca Eletromar ou Mesmo Padrão (UL)</v>
          </cell>
          <cell r="C1201" t="str">
            <v>UN</v>
          </cell>
          <cell r="D1201">
            <v>2994.7653</v>
          </cell>
        </row>
        <row r="1202">
          <cell r="A1202" t="str">
            <v>001.23.05580</v>
          </cell>
          <cell r="B1202" t="str">
            <v>Fornecimento e Instalação de Disjuntor trifásico EL 630A  LI da marca Eletromar ou Mesmo Padrão (UL)</v>
          </cell>
          <cell r="C1202" t="str">
            <v>UN</v>
          </cell>
          <cell r="D1202">
            <v>2994.7653</v>
          </cell>
        </row>
        <row r="1203">
          <cell r="A1203" t="str">
            <v>001.23.05600</v>
          </cell>
          <cell r="B1203" t="str">
            <v>Fornecimento e Instalação de Disjuntor trifásico EL 700A  LI da marca Eletromar ou Mesmo Padrão (UL)</v>
          </cell>
          <cell r="C1203" t="str">
            <v>UN</v>
          </cell>
          <cell r="D1203">
            <v>5358.4813000000004</v>
          </cell>
        </row>
        <row r="1204">
          <cell r="A1204" t="str">
            <v>001.23.05620</v>
          </cell>
          <cell r="B1204" t="str">
            <v>Fornecimento e Instalação de Disjuntor trifásico EL 800A  LI da marca Eletromar ou Mesmo Padrão (UL)</v>
          </cell>
          <cell r="C1204" t="str">
            <v>UN</v>
          </cell>
          <cell r="D1204">
            <v>5358.4813000000004</v>
          </cell>
        </row>
        <row r="1205">
          <cell r="A1205" t="str">
            <v>001.23.05640</v>
          </cell>
          <cell r="B1205" t="str">
            <v>Fornecimento e Instalação de Disjuntor mini monopolar 6A B da marca Siemens ou Mesmo Padrão (DIN)</v>
          </cell>
          <cell r="C1205" t="str">
            <v>UN</v>
          </cell>
          <cell r="D1205">
            <v>24.965699999999998</v>
          </cell>
        </row>
        <row r="1206">
          <cell r="A1206" t="str">
            <v>001.23.05660</v>
          </cell>
          <cell r="B1206" t="str">
            <v>Fornecimento e Instalação de Disjuntor mini monopolar 25A B da marca Siemens ou Mesmo Padrão (DIN)</v>
          </cell>
          <cell r="C1206" t="str">
            <v>UN</v>
          </cell>
          <cell r="D1206">
            <v>8.4527000000000001</v>
          </cell>
        </row>
        <row r="1207">
          <cell r="A1207" t="str">
            <v>001.23.05680</v>
          </cell>
          <cell r="B1207" t="str">
            <v>Fornecimento e Instalação de Disjuntor mini monopolar 32A B da marca Siemens ou Mesmo Padrão (DIN)</v>
          </cell>
          <cell r="C1207" t="str">
            <v>UN</v>
          </cell>
          <cell r="D1207">
            <v>8.5677000000000003</v>
          </cell>
        </row>
        <row r="1208">
          <cell r="A1208" t="str">
            <v>001.23.05700</v>
          </cell>
          <cell r="B1208" t="str">
            <v>Fornecimento e Instalação de Disjuntor mini bipolar 6A C da marca Siemens ou Mesmo Padrão (DIN)</v>
          </cell>
          <cell r="C1208" t="str">
            <v>UN</v>
          </cell>
          <cell r="D1208">
            <v>97.176500000000004</v>
          </cell>
        </row>
        <row r="1209">
          <cell r="A1209" t="str">
            <v>001.23.05720</v>
          </cell>
          <cell r="B1209" t="str">
            <v>Fornecimento e Instalação de Disjuntor mini bipolar 10A C da marca Siemens ou Mesmo Padrão (DIN)</v>
          </cell>
          <cell r="C1209" t="str">
            <v>UN</v>
          </cell>
          <cell r="D1209">
            <v>54.040500000000002</v>
          </cell>
        </row>
        <row r="1210">
          <cell r="A1210" t="str">
            <v>001.23.05740</v>
          </cell>
          <cell r="B1210" t="str">
            <v>Fornecimento e Instalação de Disjuntor mini bipolar 16A C da marca Siemens ou Mesmo Padrão (DIN)</v>
          </cell>
          <cell r="C1210" t="str">
            <v>UN</v>
          </cell>
          <cell r="D1210">
            <v>53.897500000000001</v>
          </cell>
        </row>
        <row r="1211">
          <cell r="A1211" t="str">
            <v>001.23.05760</v>
          </cell>
          <cell r="B1211" t="str">
            <v>Fornecimento e Instalação de Disjuntor mini bipolar 20A C da marca Siemens ou Mesmo Padrão (DIN)</v>
          </cell>
          <cell r="C1211" t="str">
            <v>UN</v>
          </cell>
          <cell r="D1211">
            <v>54.040500000000002</v>
          </cell>
        </row>
        <row r="1212">
          <cell r="A1212" t="str">
            <v>001.23.05780</v>
          </cell>
          <cell r="B1212" t="str">
            <v>Fornecimento e Instalação de Disjuntor mini bipolar 32A C da marca Siemens ou Mesmo Padrão (DIN)</v>
          </cell>
          <cell r="C1212" t="str">
            <v>UN</v>
          </cell>
          <cell r="D1212">
            <v>54.040500000000002</v>
          </cell>
        </row>
        <row r="1213">
          <cell r="A1213" t="str">
            <v>001.23.05800</v>
          </cell>
          <cell r="B1213" t="str">
            <v>Fornecimento e Instalação de Disjuntor mini bipolar 63A C da marca Siemens ou Mesmo Padrão (DIN)</v>
          </cell>
          <cell r="C1213" t="str">
            <v>UN</v>
          </cell>
          <cell r="D1213">
            <v>75.770499999999998</v>
          </cell>
        </row>
        <row r="1214">
          <cell r="A1214" t="str">
            <v>001.23.05820</v>
          </cell>
          <cell r="B1214" t="str">
            <v>Fornecimento e Instalação de Disjuntor mini bipolar 80A C da marca Siemens ou Mesmo Padrão (DIN)</v>
          </cell>
          <cell r="C1214" t="str">
            <v>UN</v>
          </cell>
          <cell r="D1214">
            <v>75.770499999999998</v>
          </cell>
        </row>
        <row r="1215">
          <cell r="A1215" t="str">
            <v>001.23.05840</v>
          </cell>
          <cell r="B1215" t="str">
            <v>Fornecimento e Instalação de Disjuntor mini bipolar 2A C da marca Siemens ou Mesmo Padrão (DIN)</v>
          </cell>
          <cell r="C1215" t="str">
            <v>UN</v>
          </cell>
          <cell r="D1215">
            <v>97.176500000000004</v>
          </cell>
        </row>
        <row r="1216">
          <cell r="A1216" t="str">
            <v>001.23.05860</v>
          </cell>
          <cell r="B1216" t="str">
            <v>Fornecimento e Instalação de Disjuntor mini tripolar G 13A C da marca Siemens ou Mesmo Padrão (DIN)</v>
          </cell>
          <cell r="C1216" t="str">
            <v>UN</v>
          </cell>
          <cell r="D1216">
            <v>60.410299999999999</v>
          </cell>
        </row>
        <row r="1217">
          <cell r="A1217" t="str">
            <v>001.23.05880</v>
          </cell>
          <cell r="B1217" t="str">
            <v>Fornecimento e Instalação de Disjuntor mini tripolar G 25A C da marca Siemens ou Mesmo Padrão (DIN)</v>
          </cell>
          <cell r="C1217" t="str">
            <v>UN</v>
          </cell>
          <cell r="D1217">
            <v>60.410299999999999</v>
          </cell>
        </row>
        <row r="1218">
          <cell r="A1218" t="str">
            <v>001.23.05900</v>
          </cell>
          <cell r="B1218" t="str">
            <v>Fornecimento e Instalação de Disjuntor mini tripolar G 32A C da marca Siemens ou Mesmo Padrão (DIN)</v>
          </cell>
          <cell r="C1218" t="str">
            <v>UN</v>
          </cell>
          <cell r="D1218">
            <v>60.410299999999999</v>
          </cell>
        </row>
        <row r="1219">
          <cell r="A1219" t="str">
            <v>001.23.05920</v>
          </cell>
          <cell r="B1219" t="str">
            <v>Fornecimento e Instalação de Disjuntor mini tripolar G 40A C da marca Siemens ou Mesmo Padrão (DIN)</v>
          </cell>
          <cell r="C1219" t="str">
            <v>UN</v>
          </cell>
          <cell r="D1219">
            <v>60.410299999999999</v>
          </cell>
        </row>
        <row r="1220">
          <cell r="A1220" t="str">
            <v>001.23.05940</v>
          </cell>
          <cell r="B1220" t="str">
            <v>Fornecimento e Instalação de Disjuntor mini tripolar G 70A C da marca Siemens ou Mesmo Padrão (DIN)</v>
          </cell>
          <cell r="C1220" t="str">
            <v>UN</v>
          </cell>
          <cell r="D1220">
            <v>86.269300000000001</v>
          </cell>
        </row>
        <row r="1221">
          <cell r="A1221" t="str">
            <v>001.23.05960</v>
          </cell>
          <cell r="B1221" t="str">
            <v>Fornecimento e Instalação de Disjuntor mini tripolar G 80A C da marca Siemens ou Mesmo Padrão (DIN)</v>
          </cell>
          <cell r="C1221" t="str">
            <v>UN</v>
          </cell>
          <cell r="D1221">
            <v>86.269300000000001</v>
          </cell>
        </row>
        <row r="1222">
          <cell r="A1222" t="str">
            <v>001.23.05980</v>
          </cell>
          <cell r="B1222" t="str">
            <v>Fornecimento e Instalação de Interruptor Simples de embutir 1 tecla 10 A - 250V com espelho para caixa 4x2"""""""""""""""""""""""""""""""", Linha Popular</v>
          </cell>
          <cell r="C1222" t="str">
            <v>CJ</v>
          </cell>
          <cell r="D1222">
            <v>4.8868999999999998</v>
          </cell>
        </row>
        <row r="1223">
          <cell r="A1223" t="str">
            <v>001.23.06000</v>
          </cell>
          <cell r="B1223" t="str">
            <v>Fornecimento e Instalação de Interruptor Simples de Embutir 2 teclas 10 A - 250V com espelho para caixa 4x2"""""""""""""""""""""""""""""""", Linha Popular</v>
          </cell>
          <cell r="C1223" t="str">
            <v>CJ</v>
          </cell>
          <cell r="D1223">
            <v>7.0369000000000002</v>
          </cell>
        </row>
        <row r="1224">
          <cell r="A1224" t="str">
            <v>001.23.06020</v>
          </cell>
          <cell r="B1224" t="str">
            <v>Fornecimento e Instalação de Interruptor Simples de Embutir 3 teclas 10 A - 250V com espelho para caixa 4x2"""""""""""""""""""""""""""""""", Linha Popular</v>
          </cell>
          <cell r="C1224" t="str">
            <v>CJ</v>
          </cell>
          <cell r="D1224">
            <v>9.1768999999999998</v>
          </cell>
        </row>
        <row r="1225">
          <cell r="A1225" t="str">
            <v>001.23.06040</v>
          </cell>
          <cell r="B1225" t="str">
            <v>Fornecimento e Instalação de Interruptor Paralelo de Embutir 1 tecla 10 A - 250V com espelho para caixa 4x2"""""""""""""""""""""""""""""""", Linha Popular</v>
          </cell>
          <cell r="C1225" t="str">
            <v>CJ</v>
          </cell>
          <cell r="D1225">
            <v>5.6169000000000002</v>
          </cell>
        </row>
        <row r="1226">
          <cell r="A1226" t="str">
            <v>001.23.06060</v>
          </cell>
          <cell r="B1226" t="str">
            <v>Fornecimento e Instalação de Interruptor Paralelo de Embutir 2 teclas 10 A - 250V com espelho para caixa 4x2"""""""""""""""""""""""""""""""", Linha Popular</v>
          </cell>
          <cell r="C1226" t="str">
            <v>CJ</v>
          </cell>
          <cell r="D1226">
            <v>8.4869000000000003</v>
          </cell>
        </row>
        <row r="1227">
          <cell r="A1227" t="str">
            <v>001.23.06080</v>
          </cell>
          <cell r="B1227" t="str">
            <v>Fornecimento e Instalação de Interruptor Paralelo 3 teclas de Embutir 10 A - 250V com espelho para caixa 4x2"""""""""""""""""""""""""""""""", Linha Popular</v>
          </cell>
          <cell r="C1227" t="str">
            <v>CJ</v>
          </cell>
          <cell r="D1227">
            <v>11.8169</v>
          </cell>
        </row>
        <row r="1228">
          <cell r="A1228" t="str">
            <v>001.23.06100</v>
          </cell>
          <cell r="B1228" t="str">
            <v>Fornecimento e Instalação de Interruptor Simples e Tomada 2P universal de Embutir 10 A - 250V com espelho para caixa 4x2"""""""", Linha Popular</v>
          </cell>
          <cell r="C1228" t="str">
            <v>CJ</v>
          </cell>
          <cell r="D1228">
            <v>7.2769000000000004</v>
          </cell>
        </row>
        <row r="1229">
          <cell r="A1229" t="str">
            <v>001.23.06120</v>
          </cell>
          <cell r="B1229" t="str">
            <v>Fornecimento e Instalação de Interruptor Paralelo e Tomada 2P universal de Embutir 10 A - 250V com espelho para caixa 4x2"""""""", Linha Popular</v>
          </cell>
          <cell r="C1229" t="str">
            <v>CJ</v>
          </cell>
          <cell r="D1229">
            <v>8.0769000000000002</v>
          </cell>
        </row>
        <row r="1230">
          <cell r="A1230" t="str">
            <v>001.23.06140</v>
          </cell>
          <cell r="B1230" t="str">
            <v>Fornecimento e Instalação de Interruptor Simples 02 Teclas e Tomada 2P universal de Embutir 10 A - 250V com espelho para caixa 4x2"""""""", Linha Popular</v>
          </cell>
          <cell r="C1230" t="str">
            <v>UN</v>
          </cell>
          <cell r="D1230">
            <v>12.3969</v>
          </cell>
        </row>
        <row r="1231">
          <cell r="A1231" t="str">
            <v>001.23.06160</v>
          </cell>
          <cell r="B1231" t="str">
            <v>Fornecimento e Instalação de Interruptor Bipolar de Embutir 25 A - 250V com espelho para caixa 4x2"""""""""""""""""""""""""""""""", Linha Popular</v>
          </cell>
          <cell r="C1231" t="str">
            <v>CJ</v>
          </cell>
          <cell r="D1231">
            <v>35.796900000000001</v>
          </cell>
        </row>
        <row r="1232">
          <cell r="A1232" t="str">
            <v>001.23.06180</v>
          </cell>
          <cell r="B1232" t="str">
            <v>Fornecimento e Instalação de Tomada  2P universal de Embutir 10 A - 250V com espelho para caixa 4x2"""""""""""""""""""""""""""""""", Linha Popular</v>
          </cell>
          <cell r="C1232" t="str">
            <v>CJ</v>
          </cell>
          <cell r="D1232">
            <v>4.8868999999999998</v>
          </cell>
        </row>
        <row r="1233">
          <cell r="A1233" t="str">
            <v>001.23.06200</v>
          </cell>
          <cell r="B1233" t="str">
            <v>Fornecimento e Instalação de Tomada  2P+T universal de Embutir 10 A - 250V com espelho para caixa 4x2"""""""""""""""""""""""""""""""", Linha Popular</v>
          </cell>
          <cell r="C1233" t="str">
            <v>CJ</v>
          </cell>
          <cell r="D1233">
            <v>6.4368999999999996</v>
          </cell>
        </row>
        <row r="1234">
          <cell r="A1234" t="str">
            <v>001.23.06220</v>
          </cell>
          <cell r="B1234" t="str">
            <v>Fornecimento e Instalação de Tomada  2P+T universal de Embutir 15 A - 250V para informática com espelho para caixa 4x2"""""""""""""""""""""""""""""""", Linha Popular</v>
          </cell>
          <cell r="C1234" t="str">
            <v>CJ</v>
          </cell>
          <cell r="D1234">
            <v>6.4368999999999996</v>
          </cell>
        </row>
        <row r="1235">
          <cell r="A1235" t="str">
            <v>001.23.06240</v>
          </cell>
          <cell r="B1235" t="str">
            <v>Fornecimento e Instalação de Tomada 3P de Embutir 20 A - 250V para Ar Condicionado, Linha Popular</v>
          </cell>
          <cell r="C1235" t="str">
            <v>CJ</v>
          </cell>
          <cell r="D1235">
            <v>6.5168999999999997</v>
          </cell>
        </row>
        <row r="1236">
          <cell r="A1236" t="str">
            <v>001.23.06260</v>
          </cell>
          <cell r="B1236" t="str">
            <v>Fornecimento e Instalação de Tomada  2P+T universal 15 A - 250V para informática de Embutir no piso com espelho para latão em caixa 4x2"""""""""""""""""""""""""""""""", Linha Popular</v>
          </cell>
          <cell r="C1236" t="str">
            <v>CJ</v>
          </cell>
          <cell r="D1236">
            <v>17.286899999999999</v>
          </cell>
        </row>
        <row r="1237">
          <cell r="A1237" t="str">
            <v>001.23.06280</v>
          </cell>
          <cell r="B1237" t="str">
            <v>Interruptor Simples de embutir 1 tecla 10 A - 250V com espelho para caixa 4x2"""""""""""""""""""""""""""""""", Linha Pratis ou Mesmo Padrão</v>
          </cell>
          <cell r="C1237" t="str">
            <v>CJ</v>
          </cell>
          <cell r="D1237">
            <v>5.7069000000000001</v>
          </cell>
        </row>
        <row r="1238">
          <cell r="A1238" t="str">
            <v>001.23.06300</v>
          </cell>
          <cell r="B1238" t="str">
            <v>Fornecimento e instalação de conjunto arstrop com tomada bipolar mais polo terra e disjuntor termomagnético Bipolar de 30A/250v para embutir UL, em caixa metálica de 4"""""""""""""""" x 4"""""""""""""""" x 2""""""""""""""""</v>
          </cell>
          <cell r="C1238" t="str">
            <v>CJ</v>
          </cell>
          <cell r="D1238">
            <v>66.758799999999994</v>
          </cell>
        </row>
        <row r="1239">
          <cell r="A1239" t="str">
            <v>001.23.06320</v>
          </cell>
          <cell r="B1239" t="str">
            <v>Fornecimento e instalação de conjunto arstop para computador com disjuntor bipolar de 10A/250v e tomada 2P+T em caixa de 10 x 10 x 5 cm, cor marfim</v>
          </cell>
          <cell r="C1239" t="str">
            <v>CJ</v>
          </cell>
          <cell r="D1239">
            <v>36.138800000000003</v>
          </cell>
        </row>
        <row r="1240">
          <cell r="A1240" t="str">
            <v>001.23.06340</v>
          </cell>
          <cell r="B1240" t="str">
            <v>Fornecimento e instalação de campainha de timbre tipo residencial 50/60hz para embutir com caixa metálica 4""""""""""""""""""""""""""""""""x2""""""""""""""""""""""""""""""""</v>
          </cell>
          <cell r="C1240" t="str">
            <v>CJ</v>
          </cell>
          <cell r="D1240">
            <v>17.6859</v>
          </cell>
        </row>
        <row r="1241">
          <cell r="A1241" t="str">
            <v>001.23.06360</v>
          </cell>
          <cell r="B1241" t="str">
            <v>Fornecimento e instalação de campainha de timbre tipo residencial 50/60hz para embutir sem caixa metálica 4""""""""""""""""""""""""""""""""x2""""""""""""""""""""""""""""""""</v>
          </cell>
          <cell r="C1241" t="str">
            <v>UN</v>
          </cell>
          <cell r="D1241">
            <v>15.469099999999999</v>
          </cell>
        </row>
        <row r="1242">
          <cell r="A1242" t="str">
            <v>001.23.06380</v>
          </cell>
          <cell r="B1242" t="str">
            <v>Fornecimento e instalação de campainha de alta potência 50/60hz 110 v com timbre de diâm. 150.00mm 100db</v>
          </cell>
          <cell r="C1242" t="str">
            <v>UN</v>
          </cell>
          <cell r="D1242">
            <v>160.1431</v>
          </cell>
        </row>
        <row r="1243">
          <cell r="A1243" t="str">
            <v>001.23.06400</v>
          </cell>
          <cell r="B1243" t="str">
            <v>Fornecimento e instalação de campainha de alta potência 50/60hz 110 v com timbre de diâm. 250.00mm 104db</v>
          </cell>
          <cell r="C1243" t="str">
            <v>UN</v>
          </cell>
          <cell r="D1243">
            <v>217.1431</v>
          </cell>
        </row>
        <row r="1244">
          <cell r="A1244" t="str">
            <v>001.23.06420</v>
          </cell>
          <cell r="B1244" t="str">
            <v>Fornecimento e instalação de ventilador de teto c/rot em sentido dir/inverso c/4 pas de Madeira 60hz 110v c/ interuptor tipo reostado p/2 setores e com capacitor</v>
          </cell>
          <cell r="C1244" t="str">
            <v>CJ</v>
          </cell>
          <cell r="D1244">
            <v>136.596</v>
          </cell>
        </row>
        <row r="1245">
          <cell r="A1245" t="str">
            <v>001.23.06440</v>
          </cell>
          <cell r="B1245" t="str">
            <v>Fornecimento e instalação de luminária tipo calha industrial e comercial com lâmpada fluorescente 2 x 20w, reator alto fator de potência partida rápida e acessórios</v>
          </cell>
          <cell r="C1245" t="str">
            <v>CJ</v>
          </cell>
          <cell r="D1245">
            <v>49.682299999999998</v>
          </cell>
        </row>
        <row r="1246">
          <cell r="A1246" t="str">
            <v>001.23.06460</v>
          </cell>
          <cell r="B1246" t="str">
            <v>Fornecimento e instalação de luminária tipo calha industrial e comercial com lâmpada fluorescente 2 x 40w, reator alto fator de potência partida rápida e acessórios</v>
          </cell>
          <cell r="C1246" t="str">
            <v>CJ</v>
          </cell>
          <cell r="D1246">
            <v>54.082299999999996</v>
          </cell>
        </row>
        <row r="1247">
          <cell r="A1247" t="str">
            <v>001.23.06480</v>
          </cell>
          <cell r="B1247" t="str">
            <v>Fornecimento e instalação de luminária tipo arandela em ferro pintado para uso externo com lâmapada incandescente 1x60w/127v (Tipo Tartaruga)</v>
          </cell>
          <cell r="C1247" t="str">
            <v>CJ</v>
          </cell>
          <cell r="D1247">
            <v>18.7407</v>
          </cell>
        </row>
        <row r="1248">
          <cell r="A1248" t="str">
            <v>001.23.06500</v>
          </cell>
          <cell r="B1248" t="str">
            <v>Fornecimento e instalação de luminária tipo arandela em ferro pintado para uso externo com lâmapada incandescente 1x200w/127v (Tipo Tartaruga)</v>
          </cell>
          <cell r="C1248" t="str">
            <v>CJ</v>
          </cell>
          <cell r="D1248">
            <v>19.4678</v>
          </cell>
        </row>
        <row r="1249">
          <cell r="A1249" t="str">
            <v>001.23.06520</v>
          </cell>
          <cell r="B1249" t="str">
            <v>Fornecimento e instalação de luminária bloco autônomo de iluminação de emergência com 2 projetores</v>
          </cell>
          <cell r="C1249" t="str">
            <v>UN</v>
          </cell>
          <cell r="D1249">
            <v>153.61920000000001</v>
          </cell>
        </row>
        <row r="1250">
          <cell r="A1250" t="str">
            <v>001.23.06540</v>
          </cell>
          <cell r="B1250" t="str">
            <v>Fornecimento e instalação de chuveiro elétrico Maxi-Banho 2500w-110/220v</v>
          </cell>
          <cell r="C1250" t="str">
            <v>CJ</v>
          </cell>
          <cell r="D1250">
            <v>32.293999999999997</v>
          </cell>
        </row>
        <row r="1251">
          <cell r="A1251" t="str">
            <v>001.23.06560</v>
          </cell>
          <cell r="B1251" t="str">
            <v>Fornecimento e Instalação de Soquete Tipo Baquelite s/ Chave p/ Lâmpada Incandescente</v>
          </cell>
          <cell r="C1251" t="str">
            <v>UN</v>
          </cell>
          <cell r="D1251">
            <v>1.9935</v>
          </cell>
        </row>
        <row r="1252">
          <cell r="A1252" t="str">
            <v>001.23.06580</v>
          </cell>
          <cell r="B1252" t="str">
            <v>Fornecimento e Instalação de Soquete Tipo Baquelite c/ Chave p/ Lâmpada Incandescente</v>
          </cell>
          <cell r="C1252" t="str">
            <v>UN</v>
          </cell>
          <cell r="D1252">
            <v>2.9434999999999998</v>
          </cell>
        </row>
        <row r="1253">
          <cell r="A1253" t="str">
            <v>001.23.06600</v>
          </cell>
          <cell r="B1253" t="str">
            <v>Fornecimento e Instalação de Soquete p/ Lâmpada Fluorescente</v>
          </cell>
          <cell r="C1253" t="str">
            <v>UN</v>
          </cell>
          <cell r="D1253">
            <v>1.1348</v>
          </cell>
        </row>
        <row r="1254">
          <cell r="A1254" t="str">
            <v>001.23.06620</v>
          </cell>
          <cell r="B1254" t="str">
            <v>Fornecimento e instalação de Soquete De Porcelana P/ Lâmpada Comum  E 27</v>
          </cell>
          <cell r="C1254" t="str">
            <v>UN</v>
          </cell>
          <cell r="D1254">
            <v>3.3338999999999999</v>
          </cell>
        </row>
        <row r="1255">
          <cell r="A1255" t="str">
            <v>001.23.06640</v>
          </cell>
          <cell r="B1255" t="str">
            <v>Fornecimento e instalação de Soquete De Porcelana P/ Lâmpada Comum  E 40</v>
          </cell>
          <cell r="C1255" t="str">
            <v>UN</v>
          </cell>
          <cell r="D1255">
            <v>7.5351999999999997</v>
          </cell>
        </row>
        <row r="1256">
          <cell r="A1256" t="str">
            <v>001.23.06660</v>
          </cell>
          <cell r="B1256" t="str">
            <v>Fornecimento e instalação de lâmpada vapor de sódio 250w</v>
          </cell>
          <cell r="C1256" t="str">
            <v>UN</v>
          </cell>
          <cell r="D1256">
            <v>32.660499999999999</v>
          </cell>
        </row>
        <row r="1257">
          <cell r="A1257" t="str">
            <v>001.23.06680</v>
          </cell>
          <cell r="B1257" t="str">
            <v>Fornecimento e instalação de lâmpada fluorescente pl com reator - 25w/127v</v>
          </cell>
          <cell r="C1257" t="str">
            <v>UN</v>
          </cell>
          <cell r="D1257">
            <v>13.170500000000001</v>
          </cell>
        </row>
        <row r="1258">
          <cell r="A1258" t="str">
            <v>001.23.06700</v>
          </cell>
          <cell r="B1258" t="str">
            <v>Fornecimento e instalação de lâmpada mista 160w/220v</v>
          </cell>
          <cell r="C1258" t="str">
            <v>UN</v>
          </cell>
          <cell r="D1258">
            <v>9.1204999999999998</v>
          </cell>
        </row>
        <row r="1259">
          <cell r="A1259" t="str">
            <v>001.23.06720</v>
          </cell>
          <cell r="B1259" t="str">
            <v>Fornecimento e instalação de lâmpada mista 250w/220v</v>
          </cell>
          <cell r="C1259" t="str">
            <v>UN</v>
          </cell>
          <cell r="D1259">
            <v>12.660500000000001</v>
          </cell>
        </row>
        <row r="1260">
          <cell r="A1260" t="str">
            <v>001.23.06740</v>
          </cell>
          <cell r="B1260" t="str">
            <v>Fornecimento e instalação de lâmpada mista 500w/220v</v>
          </cell>
          <cell r="C1260" t="str">
            <v>UN</v>
          </cell>
          <cell r="D1260">
            <v>28.0105</v>
          </cell>
        </row>
        <row r="1261">
          <cell r="A1261" t="str">
            <v>001.23.06760</v>
          </cell>
          <cell r="B1261" t="str">
            <v>Fornecimento e instalação de lâmpada hospitalar p/ sala cirurgica """"""""""""""""""""""""""""""""seyalitica"""""""""""""""""""""""""""""""" 250w/220v</v>
          </cell>
          <cell r="C1261" t="str">
            <v>UN</v>
          </cell>
          <cell r="D1261">
            <v>83.670500000000004</v>
          </cell>
        </row>
        <row r="1262">
          <cell r="A1262" t="str">
            <v>001.23.06780</v>
          </cell>
          <cell r="B1262" t="str">
            <v>Fornecimento e instalação de lâmpada a vapor de mercúrio de alta pressão 400 w</v>
          </cell>
          <cell r="C1262" t="str">
            <v>UN</v>
          </cell>
          <cell r="D1262">
            <v>30.660499999999999</v>
          </cell>
        </row>
        <row r="1263">
          <cell r="A1263" t="str">
            <v>001.23.06800</v>
          </cell>
          <cell r="B1263" t="str">
            <v>Fornecimento e instalação de lâmpada incandescente 60 w</v>
          </cell>
          <cell r="C1263" t="str">
            <v>UN</v>
          </cell>
          <cell r="D1263">
            <v>1.5105</v>
          </cell>
        </row>
        <row r="1264">
          <cell r="A1264" t="str">
            <v>001.23.06820</v>
          </cell>
          <cell r="B1264" t="str">
            <v>Fornecimento e instalação de lâmpada incandescente 100 w</v>
          </cell>
          <cell r="C1264" t="str">
            <v>UN</v>
          </cell>
          <cell r="D1264">
            <v>1.8505</v>
          </cell>
        </row>
        <row r="1265">
          <cell r="A1265" t="str">
            <v>001.23.06840</v>
          </cell>
          <cell r="B1265" t="str">
            <v>Fornecimento e instalação de lâmpada incandescente 150 w</v>
          </cell>
          <cell r="C1265" t="str">
            <v>UN</v>
          </cell>
          <cell r="D1265">
            <v>2.4005000000000001</v>
          </cell>
        </row>
        <row r="1266">
          <cell r="A1266" t="str">
            <v>001.23.06860</v>
          </cell>
          <cell r="B1266" t="str">
            <v>Fornecimento e instalação de lâmpada incandescente 200 w</v>
          </cell>
          <cell r="C1266" t="str">
            <v>UN</v>
          </cell>
          <cell r="D1266">
            <v>2.8805000000000001</v>
          </cell>
        </row>
        <row r="1267">
          <cell r="A1267" t="str">
            <v>001.23.06880</v>
          </cell>
          <cell r="B1267" t="str">
            <v>Fornecimento e instalação de lâmpada incandescente 20 w</v>
          </cell>
          <cell r="C1267" t="str">
            <v>UN</v>
          </cell>
          <cell r="D1267">
            <v>3.6404999999999998</v>
          </cell>
        </row>
        <row r="1268">
          <cell r="A1268" t="str">
            <v>001.23.06900</v>
          </cell>
          <cell r="B1268" t="str">
            <v>Fornecimento e instalação de lâmpada incandescente 40 w</v>
          </cell>
          <cell r="C1268" t="str">
            <v>UN</v>
          </cell>
          <cell r="D1268">
            <v>3.6404999999999998</v>
          </cell>
        </row>
        <row r="1269">
          <cell r="A1269" t="str">
            <v>001.23.06920</v>
          </cell>
          <cell r="B1269" t="str">
            <v>Fornecimento e instalação de reator convencional 20w</v>
          </cell>
          <cell r="C1269" t="str">
            <v>UN</v>
          </cell>
          <cell r="D1269">
            <v>7.4151999999999996</v>
          </cell>
        </row>
        <row r="1270">
          <cell r="A1270" t="str">
            <v>001.23.06940</v>
          </cell>
          <cell r="B1270" t="str">
            <v>Fornecimento e instalação de reator convencional 40w</v>
          </cell>
          <cell r="C1270" t="str">
            <v>UN</v>
          </cell>
          <cell r="D1270">
            <v>13.5952</v>
          </cell>
        </row>
        <row r="1271">
          <cell r="A1271" t="str">
            <v>001.23.06960</v>
          </cell>
          <cell r="B1271" t="str">
            <v>Fornecimento e instalação de reator rvm para lampada vapor de mercurio 250 w</v>
          </cell>
          <cell r="C1271" t="str">
            <v>UN</v>
          </cell>
          <cell r="D1271">
            <v>45.305199999999999</v>
          </cell>
        </row>
        <row r="1272">
          <cell r="A1272" t="str">
            <v>001.23.06980</v>
          </cell>
          <cell r="B1272" t="str">
            <v>Fornecimento e instalação de reator rvm 400b26 da philips</v>
          </cell>
          <cell r="C1272" t="str">
            <v>UN</v>
          </cell>
          <cell r="D1272">
            <v>51.355200000000004</v>
          </cell>
        </row>
        <row r="1273">
          <cell r="A1273" t="str">
            <v>001.23.07000</v>
          </cell>
          <cell r="B1273" t="str">
            <v>Fornecimento e instalação de reator simples partida rápida 20w/110v</v>
          </cell>
          <cell r="C1273" t="str">
            <v>UN</v>
          </cell>
          <cell r="D1273">
            <v>17.695399999999999</v>
          </cell>
        </row>
        <row r="1274">
          <cell r="A1274" t="str">
            <v>001.23.07020</v>
          </cell>
          <cell r="B1274" t="str">
            <v>Fornecimento e instalação de reator simples partida rápida 40w/110v</v>
          </cell>
          <cell r="C1274" t="str">
            <v>UN</v>
          </cell>
          <cell r="D1274">
            <v>17.415199999999999</v>
          </cell>
        </row>
        <row r="1275">
          <cell r="A1275" t="str">
            <v>001.23.07040</v>
          </cell>
          <cell r="B1275" t="str">
            <v>Fornecimento e instalação de reator duplo partida rápida 20w/110v</v>
          </cell>
          <cell r="C1275" t="str">
            <v>UN</v>
          </cell>
          <cell r="D1275">
            <v>27.028700000000001</v>
          </cell>
        </row>
        <row r="1276">
          <cell r="A1276" t="str">
            <v>001.23.07060</v>
          </cell>
          <cell r="B1276" t="str">
            <v>Fornecimento e instalação de reator duplo partida rápida 40w/110v para lampada fluorescente</v>
          </cell>
          <cell r="C1276" t="str">
            <v>UN</v>
          </cell>
          <cell r="D1276">
            <v>28.358699999999999</v>
          </cell>
        </row>
        <row r="1277">
          <cell r="A1277" t="str">
            <v>001.23.07080</v>
          </cell>
          <cell r="B1277" t="str">
            <v>Fornecimento e instalação de reator simples partida rápida 20w/220v</v>
          </cell>
          <cell r="C1277" t="str">
            <v>UN</v>
          </cell>
          <cell r="D1277">
            <v>16.815200000000001</v>
          </cell>
        </row>
        <row r="1278">
          <cell r="A1278" t="str">
            <v>001.23.07100</v>
          </cell>
          <cell r="B1278" t="str">
            <v>Fornecimento e instalaçao de reator simples partida rápida 40w/220v</v>
          </cell>
          <cell r="C1278" t="str">
            <v>UN</v>
          </cell>
          <cell r="D1278">
            <v>17.1052</v>
          </cell>
        </row>
        <row r="1279">
          <cell r="A1279" t="str">
            <v>001.23.07120</v>
          </cell>
          <cell r="B1279" t="str">
            <v>Fornecimento e instalação de reator duplo partida rápida 20w/220v</v>
          </cell>
          <cell r="C1279" t="str">
            <v>UN</v>
          </cell>
          <cell r="D1279">
            <v>27.938700000000001</v>
          </cell>
        </row>
        <row r="1280">
          <cell r="A1280" t="str">
            <v>001.23.07140</v>
          </cell>
          <cell r="B1280" t="str">
            <v>Fornecimento e instalação de reator duplo partida rápida 40w/220v</v>
          </cell>
          <cell r="C1280" t="str">
            <v>UN</v>
          </cell>
          <cell r="D1280">
            <v>27.938700000000001</v>
          </cell>
        </row>
        <row r="1281">
          <cell r="A1281" t="str">
            <v>001.23.07160</v>
          </cell>
          <cell r="B1281" t="str">
            <v>Fornecimento e instalação de  rolo de fita isolante plástica, de 20.00 m</v>
          </cell>
          <cell r="C1281" t="str">
            <v>UN</v>
          </cell>
          <cell r="D1281">
            <v>12.752700000000001</v>
          </cell>
        </row>
        <row r="1282">
          <cell r="A1282" t="str">
            <v>001.23.07180</v>
          </cell>
          <cell r="B1282" t="str">
            <v>Fornecimento e instalação de  rolo de fita isolante plástica, de 10.00 m</v>
          </cell>
          <cell r="C1282" t="str">
            <v>UN</v>
          </cell>
          <cell r="D1282">
            <v>12.1837</v>
          </cell>
        </row>
        <row r="1283">
          <cell r="A1283" t="str">
            <v>001.23.07200</v>
          </cell>
          <cell r="B1283" t="str">
            <v>Fornecimento e instalação de  rolo de fita isolante plástica, de 05.00 m</v>
          </cell>
          <cell r="C1283" t="str">
            <v>UN</v>
          </cell>
          <cell r="D1283">
            <v>5.7964000000000002</v>
          </cell>
        </row>
        <row r="1284">
          <cell r="A1284" t="str">
            <v>001.23.07220</v>
          </cell>
          <cell r="B1284" t="str">
            <v>Fornecimento e instalação de rolo de fita isolante de alta fusão, de 10.00 m</v>
          </cell>
          <cell r="C1284" t="str">
            <v>UN</v>
          </cell>
          <cell r="D1284">
            <v>20.284700000000001</v>
          </cell>
        </row>
        <row r="1285">
          <cell r="A1285" t="str">
            <v>001.24</v>
          </cell>
          <cell r="B1285" t="str">
            <v>INSTALAÇÕES ELÉTRICAS - LÓGICA E TELEFONIA</v>
          </cell>
        </row>
        <row r="1286">
          <cell r="A1286" t="str">
            <v>001.24.00020</v>
          </cell>
          <cell r="B1286" t="str">
            <v>Fornecimento e instalação de fio para telefone 2x22 awg</v>
          </cell>
          <cell r="C1286" t="str">
            <v>M</v>
          </cell>
          <cell r="D1286">
            <v>0.92820000000000003</v>
          </cell>
        </row>
        <row r="1287">
          <cell r="A1287" t="str">
            <v>001.24.00040</v>
          </cell>
          <cell r="B1287" t="str">
            <v>Fornecimento e instalação de cabo tipo UTP , categoria 5 E Azul</v>
          </cell>
          <cell r="C1287" t="str">
            <v>M</v>
          </cell>
          <cell r="D1287">
            <v>1.3385</v>
          </cell>
        </row>
        <row r="1288">
          <cell r="A1288" t="str">
            <v>001.24.00060</v>
          </cell>
          <cell r="B1288" t="str">
            <v>Fornecimento e instalação de terminal rj-45</v>
          </cell>
          <cell r="C1288" t="str">
            <v>UN</v>
          </cell>
          <cell r="D1288">
            <v>2.8477000000000001</v>
          </cell>
        </row>
        <row r="1289">
          <cell r="A1289" t="str">
            <v>001.24.00080</v>
          </cell>
          <cell r="B1289" t="str">
            <v>Fornecimento e instalação de tomada tipo rj45</v>
          </cell>
          <cell r="C1289" t="str">
            <v>UN</v>
          </cell>
          <cell r="D1289">
            <v>11.871499999999999</v>
          </cell>
        </row>
        <row r="1290">
          <cell r="A1290" t="str">
            <v>001.24.00100</v>
          </cell>
          <cell r="B1290" t="str">
            <v>Fornecimento e Instalação de Bandeja  Normal 19''X1UX290 MM Bege ou Preto</v>
          </cell>
          <cell r="C1290" t="str">
            <v>UN</v>
          </cell>
          <cell r="D1290">
            <v>62.569400000000002</v>
          </cell>
        </row>
        <row r="1291">
          <cell r="A1291" t="str">
            <v>001.24.00120</v>
          </cell>
          <cell r="B1291" t="str">
            <v>Certificação De Ponto</v>
          </cell>
          <cell r="C1291" t="str">
            <v>UN</v>
          </cell>
          <cell r="D1291">
            <v>25</v>
          </cell>
        </row>
        <row r="1292">
          <cell r="A1292" t="str">
            <v>001.24.00140</v>
          </cell>
          <cell r="B1292" t="str">
            <v>Fornecimento e Instalação de Conector RJ45 Femea Cat. 5E - Bege ou Preto</v>
          </cell>
          <cell r="C1292" t="str">
            <v>UN</v>
          </cell>
          <cell r="D1292">
            <v>20.098700000000001</v>
          </cell>
        </row>
        <row r="1293">
          <cell r="A1293" t="str">
            <v>001.24.00160</v>
          </cell>
          <cell r="B1293" t="str">
            <v>Fornecimento e Instalação de Guia De Cabo Fechado Horizontal 1U Bege ou Preto</v>
          </cell>
          <cell r="C1293" t="str">
            <v>UN</v>
          </cell>
          <cell r="D1293">
            <v>28.597799999999999</v>
          </cell>
        </row>
        <row r="1294">
          <cell r="A1294" t="str">
            <v>001.24.00180</v>
          </cell>
          <cell r="B1294" t="str">
            <v>Fornecimento e Instalação de Kit De Identificação Elétrica Anilha + Fita</v>
          </cell>
          <cell r="C1294" t="str">
            <v>CJ</v>
          </cell>
          <cell r="D1294">
            <v>3.2151999999999998</v>
          </cell>
        </row>
        <row r="1295">
          <cell r="A1295" t="str">
            <v>001.24.00200</v>
          </cell>
          <cell r="B1295" t="str">
            <v>Fornecimento e Instalação de Kit De Identificação Lógica ( Anilha + Fita)</v>
          </cell>
          <cell r="C1295" t="str">
            <v>CJ</v>
          </cell>
          <cell r="D1295">
            <v>3.2151999999999998</v>
          </cell>
        </row>
        <row r="1296">
          <cell r="A1296" t="str">
            <v>001.24.00220</v>
          </cell>
          <cell r="B1296" t="str">
            <v>Fornecimento e Instalação de Painel Frontal 19''X1U Bege ou Preto</v>
          </cell>
          <cell r="C1296" t="str">
            <v>UN</v>
          </cell>
          <cell r="D1296">
            <v>15.2578</v>
          </cell>
        </row>
        <row r="1297">
          <cell r="A1297" t="str">
            <v>001.24.00240</v>
          </cell>
          <cell r="B1297" t="str">
            <v>Fornecimento e Instalação de Patch Cord  CAT. 5E RIGIDO 2.5M C/ CAPA</v>
          </cell>
          <cell r="C1297" t="str">
            <v>UN</v>
          </cell>
          <cell r="D1297">
            <v>11.702199999999999</v>
          </cell>
        </row>
        <row r="1298">
          <cell r="A1298" t="str">
            <v>001.24.00260</v>
          </cell>
          <cell r="B1298" t="str">
            <v>Fornecimento e Instalação de Patch Cord Cat. 5E Flex. 1.5M  Azul S/ Capa</v>
          </cell>
          <cell r="C1298" t="str">
            <v>UN</v>
          </cell>
          <cell r="D1298">
            <v>11.402200000000001</v>
          </cell>
        </row>
        <row r="1299">
          <cell r="A1299" t="str">
            <v>001.24.00280</v>
          </cell>
          <cell r="B1299" t="str">
            <v>Fornecimento e Instalação de Patch Painel 24 Portas Categoria 5E</v>
          </cell>
          <cell r="C1299" t="str">
            <v>UN</v>
          </cell>
          <cell r="D1299">
            <v>518.79880000000003</v>
          </cell>
        </row>
        <row r="1300">
          <cell r="A1300" t="str">
            <v>001.24.00300</v>
          </cell>
          <cell r="B1300" t="str">
            <v>Fornecimento e Instalação de Porca Gaiola 5MM Fechado Com 02 Ventilador</v>
          </cell>
          <cell r="C1300" t="str">
            <v>UN</v>
          </cell>
          <cell r="D1300">
            <v>1.9235</v>
          </cell>
        </row>
        <row r="1301">
          <cell r="A1301" t="str">
            <v>001.24.00320</v>
          </cell>
          <cell r="B1301" t="str">
            <v>Fornecimento e Instalação de Rack 19''X12UX550MM Fechado Com 02 Ventilador</v>
          </cell>
          <cell r="C1301" t="str">
            <v>UN</v>
          </cell>
          <cell r="D1301">
            <v>858.37760000000003</v>
          </cell>
        </row>
        <row r="1302">
          <cell r="A1302" t="str">
            <v>001.24.00340</v>
          </cell>
          <cell r="B1302" t="str">
            <v>Fornecimento e Instalação de Régua 19'' Com 6 Tomadas 2P+T</v>
          </cell>
          <cell r="C1302" t="str">
            <v>UN</v>
          </cell>
          <cell r="D1302">
            <v>88.037800000000004</v>
          </cell>
        </row>
        <row r="1303">
          <cell r="A1303" t="str">
            <v>001.24.00360</v>
          </cell>
          <cell r="B1303" t="str">
            <v>Fornecimento e Instalação de Switch 24P AT - FS724I 10/100</v>
          </cell>
          <cell r="C1303" t="str">
            <v>UN</v>
          </cell>
          <cell r="D1303">
            <v>1089.3188</v>
          </cell>
        </row>
        <row r="1304">
          <cell r="A1304" t="str">
            <v>001.24.00380</v>
          </cell>
          <cell r="B1304" t="str">
            <v>Fornecimento e Instalação de Tampa Encaixe  50 x 50 x 300 mm</v>
          </cell>
          <cell r="C1304" t="str">
            <v>BR</v>
          </cell>
          <cell r="D1304">
            <v>10.848699999999999</v>
          </cell>
        </row>
        <row r="1305">
          <cell r="A1305" t="str">
            <v>001.24.00400</v>
          </cell>
          <cell r="B1305" t="str">
            <v>Fornecimento e Instalação de Calha Lisa 50 x 50 x 300 mm Tipo U</v>
          </cell>
          <cell r="C1305" t="str">
            <v>BR</v>
          </cell>
          <cell r="D1305">
            <v>43.729399999999998</v>
          </cell>
        </row>
        <row r="1306">
          <cell r="A1306" t="str">
            <v>001.24.00420</v>
          </cell>
          <cell r="B1306" t="str">
            <v>Fornecimento e Instalação de Tomada para Telefone tipo Telebrás de Embutir com espelho para caixa 4x2"""""""", Linha Popular</v>
          </cell>
          <cell r="C1306" t="str">
            <v>CJ</v>
          </cell>
          <cell r="D1306">
            <v>6.2869000000000002</v>
          </cell>
        </row>
        <row r="1307">
          <cell r="A1307" t="str">
            <v>001.24.00440</v>
          </cell>
          <cell r="B1307" t="str">
            <v>Fornecimento e Instalação de Tomada para Telefone RJ 11 de Embutir com espelho para caixa 4x2"""""""", Linha Popular</v>
          </cell>
          <cell r="C1307" t="str">
            <v>CJ</v>
          </cell>
          <cell r="D1307">
            <v>5.8468999999999998</v>
          </cell>
        </row>
        <row r="1308">
          <cell r="A1308" t="str">
            <v>001.24.00460</v>
          </cell>
          <cell r="B1308" t="str">
            <v>Fornecimento e Instalação de Tomada para Rede de Informática RJ 45 de Embutir com espelho para caixa 4x2"""""""", Linha Popular</v>
          </cell>
          <cell r="C1308" t="str">
            <v>CJ</v>
          </cell>
          <cell r="D1308">
            <v>21.1569</v>
          </cell>
        </row>
        <row r="1309">
          <cell r="A1309" t="str">
            <v>001.24.00480</v>
          </cell>
          <cell r="B1309" t="str">
            <v>Fornecimento e Instalação de Tomada para Rede de Informática com 2 RJ 45 de Embutir com espelho para caixa 4x4"""""""", Linha Popular</v>
          </cell>
          <cell r="C1309" t="str">
            <v>CJ</v>
          </cell>
          <cell r="D1309">
            <v>2.8868999999999998</v>
          </cell>
        </row>
        <row r="1310">
          <cell r="A1310" t="str">
            <v>001.24.00500</v>
          </cell>
          <cell r="B1310" t="str">
            <v>Fornecimento e Instalação de Tomada para Telefone tipo Telebrás de Embutir para piso com espelho em latão para caixa 4x2""""""""</v>
          </cell>
          <cell r="C1310" t="str">
            <v>CJ</v>
          </cell>
          <cell r="D1310">
            <v>18.1569</v>
          </cell>
        </row>
        <row r="1311">
          <cell r="A1311" t="str">
            <v>001.24.00520</v>
          </cell>
          <cell r="B1311" t="str">
            <v>Fornecimento e Instalação de Tomada para Telefone RJ 11 de Embutir para piso com espelho em latão para caixa 4x2""""""""</v>
          </cell>
          <cell r="C1311" t="str">
            <v>CJ</v>
          </cell>
          <cell r="D1311">
            <v>12.5069</v>
          </cell>
        </row>
        <row r="1312">
          <cell r="A1312" t="str">
            <v>001.24.00540</v>
          </cell>
          <cell r="B1312" t="str">
            <v>Fornecimento e Instalação de Tomada para Rede de Informática RJ 45 de Embutir para piso com espelho para latão em caixa 4x2""""""""</v>
          </cell>
          <cell r="C1312" t="str">
            <v>CJ</v>
          </cell>
          <cell r="D1312">
            <v>11.636900000000001</v>
          </cell>
        </row>
        <row r="1313">
          <cell r="A1313" t="str">
            <v>001.24.00560</v>
          </cell>
          <cell r="B1313" t="str">
            <v>Fornecimento e Instalação de Tomada para Rede de Informática com 2 RJ 45 de Embutir para piso com espelho em latão para caixa 4x2""""""""</v>
          </cell>
          <cell r="C1313" t="str">
            <v>CJ</v>
          </cell>
          <cell r="D1313">
            <v>8.1168999999999993</v>
          </cell>
        </row>
        <row r="1314">
          <cell r="A1314" t="str">
            <v>001.24.00580</v>
          </cell>
          <cell r="B1314" t="str">
            <v>Fornecimento e instalação de caixa metálica p/ telefone n.1 10.00x10.00x5.00 cm</v>
          </cell>
          <cell r="C1314" t="str">
            <v>UN</v>
          </cell>
          <cell r="D1314">
            <v>1.7357</v>
          </cell>
        </row>
        <row r="1315">
          <cell r="A1315" t="str">
            <v>001.24.00600</v>
          </cell>
          <cell r="B1315" t="str">
            <v>Fornecimento e instalação de caixa metálica p/ telefone n.2 20.00x20.00x12.00 cm</v>
          </cell>
          <cell r="C1315" t="str">
            <v>UN</v>
          </cell>
          <cell r="D1315">
            <v>32.167999999999999</v>
          </cell>
        </row>
        <row r="1316">
          <cell r="A1316" t="str">
            <v>001.24.00620</v>
          </cell>
          <cell r="B1316" t="str">
            <v>Fornecimento e instalação de caixa metálica p/ telefone n.3 40.00x40.00x12.00 cm</v>
          </cell>
          <cell r="C1316" t="str">
            <v>UN</v>
          </cell>
          <cell r="D1316">
            <v>65.506799999999998</v>
          </cell>
        </row>
        <row r="1317">
          <cell r="A1317" t="str">
            <v>001.24.00640</v>
          </cell>
          <cell r="B1317" t="str">
            <v>Fornecimento e instalação de caixa metálica p/ telefone n.4 60.00x60.00x12.00 cm</v>
          </cell>
          <cell r="C1317" t="str">
            <v>UN</v>
          </cell>
          <cell r="D1317">
            <v>113.456</v>
          </cell>
        </row>
        <row r="1318">
          <cell r="A1318" t="str">
            <v>001.24.00660</v>
          </cell>
          <cell r="B1318" t="str">
            <v>Fornecimento e instalação de caixa metálica p/ telefone n.5 80.00x80.00x12.00 cm</v>
          </cell>
          <cell r="C1318" t="str">
            <v>UN</v>
          </cell>
          <cell r="D1318">
            <v>198.5401</v>
          </cell>
        </row>
        <row r="1319">
          <cell r="A1319" t="str">
            <v>001.24.00680</v>
          </cell>
          <cell r="B1319" t="str">
            <v>Fornecimento e instalação de caixa metálica p/ telefone n.6 120.00x120.00x12.00 cm</v>
          </cell>
          <cell r="C1319" t="str">
            <v>UN</v>
          </cell>
          <cell r="D1319">
            <v>400.16359999999997</v>
          </cell>
        </row>
        <row r="1320">
          <cell r="A1320" t="str">
            <v>001.25</v>
          </cell>
          <cell r="B1320" t="str">
            <v>INSTALAÇÕES ELÉTRICAS - PREVENÇÃO CONTRA DESCARGAS ATMOSFÉRICAS E INCÊNDIO</v>
          </cell>
        </row>
        <row r="1321">
          <cell r="A1321" t="str">
            <v>001.25.00020</v>
          </cell>
          <cell r="B1321" t="str">
            <v>Fornecimento e Instalação de Cabo de cobre nú seção 10.00 mm2</v>
          </cell>
          <cell r="C1321" t="str">
            <v>ML</v>
          </cell>
          <cell r="D1321">
            <v>4.0850999999999997</v>
          </cell>
        </row>
        <row r="1322">
          <cell r="A1322" t="str">
            <v>001.25.00040</v>
          </cell>
          <cell r="B1322" t="str">
            <v>Fornecimento e Instalação de Cabo de cobre nú seção 16.00 mm2</v>
          </cell>
          <cell r="C1322" t="str">
            <v>ML</v>
          </cell>
          <cell r="D1322">
            <v>6.4973999999999998</v>
          </cell>
        </row>
        <row r="1323">
          <cell r="A1323" t="str">
            <v>001.25.00060</v>
          </cell>
          <cell r="B1323" t="str">
            <v>Fornecimento e Instalação de Cabo de cobre nú seção 25.00 mm2</v>
          </cell>
          <cell r="C1323" t="str">
            <v>ML</v>
          </cell>
          <cell r="D1323">
            <v>6.4973999999999998</v>
          </cell>
        </row>
        <row r="1324">
          <cell r="A1324" t="str">
            <v>001.25.00080</v>
          </cell>
          <cell r="B1324" t="str">
            <v>Fornecimento e Instalação de Cabo de cobre nú seção 35.00 mm2</v>
          </cell>
          <cell r="C1324" t="str">
            <v>ML</v>
          </cell>
          <cell r="D1324">
            <v>8.6547000000000001</v>
          </cell>
        </row>
        <row r="1325">
          <cell r="A1325" t="str">
            <v>001.25.00100</v>
          </cell>
          <cell r="B1325" t="str">
            <v>Fornecimento e Instalação de Cabo de cobre nú seção 50.00 mm2</v>
          </cell>
          <cell r="C1325" t="str">
            <v>ML</v>
          </cell>
          <cell r="D1325">
            <v>13.040699999999999</v>
          </cell>
        </row>
        <row r="1326">
          <cell r="A1326" t="str">
            <v>001.25.00120</v>
          </cell>
          <cell r="B1326" t="str">
            <v>Fornecimento e Instalação de Cabo de cobre nú seção 70.00 mm2</v>
          </cell>
          <cell r="C1326" t="str">
            <v>ML</v>
          </cell>
          <cell r="D1326">
            <v>16.8249</v>
          </cell>
        </row>
        <row r="1327">
          <cell r="A1327" t="str">
            <v>001.25.00140</v>
          </cell>
          <cell r="B1327" t="str">
            <v>Fornecimento e Instalação de Cabo de cobre nú seção 95.00 mm2</v>
          </cell>
          <cell r="C1327" t="str">
            <v>ML</v>
          </cell>
          <cell r="D1327">
            <v>22.898900000000001</v>
          </cell>
        </row>
        <row r="1328">
          <cell r="A1328" t="str">
            <v>001.25.00160</v>
          </cell>
          <cell r="B1328" t="str">
            <v>Fornecimento e Instalação de Relee fotoelétrico para comando automático de iluminação 110V/220V, incl. Base</v>
          </cell>
          <cell r="C1328" t="str">
            <v>UN</v>
          </cell>
          <cell r="D1328">
            <v>23.977399999999999</v>
          </cell>
        </row>
        <row r="1329">
          <cell r="A1329" t="str">
            <v>001.25.00180</v>
          </cell>
          <cell r="B1329" t="str">
            <v>Execução de caixa de concreto 40x40x60cm com tampa de concreto armado</v>
          </cell>
          <cell r="C1329" t="str">
            <v>UN</v>
          </cell>
          <cell r="D1329">
            <v>49.494199999999999</v>
          </cell>
        </row>
        <row r="1330">
          <cell r="A1330" t="str">
            <v>001.25.00200</v>
          </cell>
          <cell r="B1330" t="str">
            <v>Fornecimento e Instalação de Solda Exotérmica 25</v>
          </cell>
          <cell r="C1330" t="str">
            <v>UN</v>
          </cell>
          <cell r="D1330">
            <v>6.8174000000000001</v>
          </cell>
        </row>
        <row r="1331">
          <cell r="A1331" t="str">
            <v>001.25.00220</v>
          </cell>
          <cell r="B1331" t="str">
            <v>Fornecimento e Instalação de Solda Exotérmica 32</v>
          </cell>
          <cell r="C1331" t="str">
            <v>UN</v>
          </cell>
          <cell r="D1331">
            <v>7.4173999999999998</v>
          </cell>
        </row>
        <row r="1332">
          <cell r="A1332" t="str">
            <v>001.25.00240</v>
          </cell>
          <cell r="B1332" t="str">
            <v>Fornecimento e Instalação de Solda Exotérmica 45</v>
          </cell>
          <cell r="C1332" t="str">
            <v>UN</v>
          </cell>
          <cell r="D1332">
            <v>7.8174000000000001</v>
          </cell>
        </row>
        <row r="1333">
          <cell r="A1333" t="str">
            <v>001.25.00260</v>
          </cell>
          <cell r="B1333" t="str">
            <v>Fornecimento e Instalação de Solda Exotérmica 65</v>
          </cell>
          <cell r="C1333" t="str">
            <v>UN</v>
          </cell>
          <cell r="D1333">
            <v>8.2173999999999996</v>
          </cell>
        </row>
        <row r="1334">
          <cell r="A1334" t="str">
            <v>001.25.00280</v>
          </cell>
          <cell r="B1334" t="str">
            <v>Fornecimento e Instalação de Solda Exotérmica 90</v>
          </cell>
          <cell r="C1334" t="str">
            <v>UN</v>
          </cell>
          <cell r="D1334">
            <v>9.3173999999999992</v>
          </cell>
        </row>
        <row r="1335">
          <cell r="A1335" t="str">
            <v>001.25.00300</v>
          </cell>
          <cell r="B1335" t="str">
            <v>Fornecimento e Instalação de Solda Exotérmica 115</v>
          </cell>
          <cell r="C1335" t="str">
            <v>UN</v>
          </cell>
          <cell r="D1335">
            <v>10.2174</v>
          </cell>
        </row>
        <row r="1336">
          <cell r="A1336" t="str">
            <v>001.25.00320</v>
          </cell>
          <cell r="B1336" t="str">
            <v>Fornecimento e Instalação de Solda Exotérmica 150</v>
          </cell>
          <cell r="C1336" t="str">
            <v>UN</v>
          </cell>
          <cell r="D1336">
            <v>11.417400000000001</v>
          </cell>
        </row>
        <row r="1337">
          <cell r="A1337" t="str">
            <v>001.25.00340</v>
          </cell>
          <cell r="B1337" t="str">
            <v>Fornecimento e Instalação de Solda Exotérmica 200</v>
          </cell>
          <cell r="C1337" t="str">
            <v>UN</v>
          </cell>
          <cell r="D1337">
            <v>13.1174</v>
          </cell>
        </row>
        <row r="1338">
          <cell r="A1338" t="str">
            <v>001.25.00360</v>
          </cell>
          <cell r="B1338" t="str">
            <v>Fornecimento E Instalação De Captor Tipo Franklin - Latão Niquelado De 300mm 1 Descida</v>
          </cell>
          <cell r="C1338" t="str">
            <v>UN</v>
          </cell>
          <cell r="D1338">
            <v>28.497800000000002</v>
          </cell>
        </row>
        <row r="1339">
          <cell r="A1339" t="str">
            <v>001.25.00380</v>
          </cell>
          <cell r="B1339" t="str">
            <v>Fornecimento E Instalação De Captor Tipo Franklin - Latão Niquelado De 350mm 1 Descida</v>
          </cell>
          <cell r="C1339" t="str">
            <v>UN</v>
          </cell>
          <cell r="D1339">
            <v>53.767800000000001</v>
          </cell>
        </row>
        <row r="1340">
          <cell r="A1340" t="str">
            <v>001.25.00400</v>
          </cell>
          <cell r="B1340" t="str">
            <v>Fornecimento E Instalação De Captor Tipo Franklin - Latão Niquelado De 300 Mm 2 Descidas</v>
          </cell>
          <cell r="C1340" t="str">
            <v>UN</v>
          </cell>
          <cell r="D1340">
            <v>37.017800000000001</v>
          </cell>
        </row>
        <row r="1341">
          <cell r="A1341" t="str">
            <v>001.25.00420</v>
          </cell>
          <cell r="B1341" t="str">
            <v>Fornecimento E Instalação De Captor Tipo Franklin - Latão Niquelado De 350 Mm 2 Descidas</v>
          </cell>
          <cell r="C1341" t="str">
            <v>UN</v>
          </cell>
          <cell r="D1341">
            <v>57.2378</v>
          </cell>
        </row>
        <row r="1342">
          <cell r="A1342" t="str">
            <v>001.25.00440</v>
          </cell>
          <cell r="B1342" t="str">
            <v>Fornecimento E Instalação De Captor Tipo Franklin - Inox De 300 Mm 1 Descida</v>
          </cell>
          <cell r="C1342" t="str">
            <v>UN</v>
          </cell>
          <cell r="D1342">
            <v>85.767799999999994</v>
          </cell>
        </row>
        <row r="1343">
          <cell r="A1343" t="str">
            <v>001.25.00460</v>
          </cell>
          <cell r="B1343" t="str">
            <v>Fornecimento E Instalação De Captor Tipo Franklin - Inox De 300 Mm 2 Descidas</v>
          </cell>
          <cell r="C1343" t="str">
            <v>UN</v>
          </cell>
          <cell r="D1343">
            <v>97.967799999999997</v>
          </cell>
        </row>
        <row r="1344">
          <cell r="A1344" t="str">
            <v>001.25.00480</v>
          </cell>
          <cell r="B1344" t="str">
            <v>Fornecimento E Instalação De Terminais Aéreos - Fixação Horizontal De 300 Mm S/ Abraçadeira</v>
          </cell>
          <cell r="C1344" t="str">
            <v>UN</v>
          </cell>
          <cell r="D1344">
            <v>6.9055999999999997</v>
          </cell>
        </row>
        <row r="1345">
          <cell r="A1345" t="str">
            <v>001.25.00500</v>
          </cell>
          <cell r="B1345" t="str">
            <v>Fornecimento E Instalação De Terminais Aéreos - Fixação Horizontal De 300 Mm C/ Abraçadeira</v>
          </cell>
          <cell r="C1345" t="str">
            <v>UN</v>
          </cell>
          <cell r="D1345">
            <v>8.0155999999999992</v>
          </cell>
        </row>
        <row r="1346">
          <cell r="A1346" t="str">
            <v>001.25.00520</v>
          </cell>
          <cell r="B1346" t="str">
            <v>Fornecimento E Instalação De Terminais Aéreos - Fixação Horizontal De 600 Mm S/ Abraçadeira</v>
          </cell>
          <cell r="C1346" t="str">
            <v>UN</v>
          </cell>
          <cell r="D1346">
            <v>8.0755999999999997</v>
          </cell>
        </row>
        <row r="1347">
          <cell r="A1347" t="str">
            <v>001.25.00540</v>
          </cell>
          <cell r="B1347" t="str">
            <v>Fornecimento e Instalação de Terminais aéreos - Fixação Horizontal de 600 mm C/ Abraçadeira</v>
          </cell>
          <cell r="C1347" t="str">
            <v>UN</v>
          </cell>
          <cell r="D1347">
            <v>9.1555999999999997</v>
          </cell>
        </row>
        <row r="1348">
          <cell r="A1348" t="str">
            <v>001.25.00560</v>
          </cell>
          <cell r="B1348" t="str">
            <v>Fornecimento E Instalação De Terminais Aéreos - Fixação Vertical De 300 Mm S/ Abraçadeira</v>
          </cell>
          <cell r="C1348" t="str">
            <v>UN</v>
          </cell>
          <cell r="D1348">
            <v>6.9055999999999997</v>
          </cell>
        </row>
        <row r="1349">
          <cell r="A1349" t="str">
            <v>001.25.00580</v>
          </cell>
          <cell r="B1349" t="str">
            <v>Fornecimento e Instalação de Terminais Aéreos -Fixação Vertical de 300 mm C/ Abraçadeira</v>
          </cell>
          <cell r="C1349" t="str">
            <v>UN</v>
          </cell>
          <cell r="D1349">
            <v>8.0155999999999992</v>
          </cell>
        </row>
        <row r="1350">
          <cell r="A1350" t="str">
            <v>001.25.00600</v>
          </cell>
          <cell r="B1350" t="str">
            <v>Fornecimento E Instalação De Terminais Aéreos - Fixação Vertical De 600 Mm S/ Abraçadeira</v>
          </cell>
          <cell r="C1350" t="str">
            <v>UN</v>
          </cell>
          <cell r="D1350">
            <v>8.0755999999999997</v>
          </cell>
        </row>
        <row r="1351">
          <cell r="A1351" t="str">
            <v>001.25.00620</v>
          </cell>
          <cell r="B1351" t="str">
            <v>Fornecimento E Instalação De Treminais Aéreos - Fixação Vertical De 600 Mm C/ Abraçadeira</v>
          </cell>
          <cell r="C1351" t="str">
            <v>UN</v>
          </cell>
          <cell r="D1351">
            <v>9.1555999999999997</v>
          </cell>
        </row>
        <row r="1352">
          <cell r="A1352" t="str">
            <v>001.25.00640</v>
          </cell>
          <cell r="B1352" t="str">
            <v>Fornecimento E Instalção De Isolador De Uso Geral - Fixação Horizontal Simples</v>
          </cell>
          <cell r="C1352" t="str">
            <v>UN</v>
          </cell>
          <cell r="D1352">
            <v>5.5937999999999999</v>
          </cell>
        </row>
        <row r="1353">
          <cell r="A1353" t="str">
            <v>001.25.00660</v>
          </cell>
          <cell r="B1353" t="str">
            <v>Fornecimento E Instalação De Isolador De Uso Geral - Fixação Horizontal Simples C/ 100 Mm</v>
          </cell>
          <cell r="C1353" t="str">
            <v>UN</v>
          </cell>
          <cell r="D1353">
            <v>4.7737999999999996</v>
          </cell>
        </row>
        <row r="1354">
          <cell r="A1354" t="str">
            <v>001.25.00680</v>
          </cell>
          <cell r="B1354" t="str">
            <v>Fornecimento E Instalação De Isolador De Uso Geral - Fixação Horizontal Reforçado</v>
          </cell>
          <cell r="C1354" t="str">
            <v>UN</v>
          </cell>
          <cell r="D1354">
            <v>5.3338000000000001</v>
          </cell>
        </row>
        <row r="1355">
          <cell r="A1355" t="str">
            <v>001.25.00700</v>
          </cell>
          <cell r="B1355" t="str">
            <v>Fornecimento E Instalação De Isolador De Uso Geral - Fixação Horizontal  Reforçado C/ 100 Mm</v>
          </cell>
          <cell r="C1355" t="str">
            <v>UN</v>
          </cell>
          <cell r="D1355">
            <v>6.4337999999999997</v>
          </cell>
        </row>
        <row r="1356">
          <cell r="A1356" t="str">
            <v>001.25.00720</v>
          </cell>
          <cell r="B1356" t="str">
            <v>Fornecimento e Instalação de Isolador de Uso Geral - Fixação em 90º Reforçado 90º</v>
          </cell>
          <cell r="C1356" t="str">
            <v>UN</v>
          </cell>
          <cell r="D1356">
            <v>9.4337999999999997</v>
          </cell>
        </row>
        <row r="1357">
          <cell r="A1357" t="str">
            <v>001.25.00740</v>
          </cell>
          <cell r="B1357" t="str">
            <v>Fornecimento E Instalação De Isolador De Uso Geral - Fixação Em 90º Reforçado 90º C/ 100 Mm</v>
          </cell>
          <cell r="C1357" t="str">
            <v>UN</v>
          </cell>
          <cell r="D1357">
            <v>9.4337999999999997</v>
          </cell>
        </row>
        <row r="1358">
          <cell r="A1358" t="str">
            <v>001.25.00760</v>
          </cell>
          <cell r="B1358" t="str">
            <v>Fornecimento E Instalação De Isolador De Uso Geral - Isolador P/ Telha Tipo Consid Reforçado</v>
          </cell>
          <cell r="C1358" t="str">
            <v>UN</v>
          </cell>
          <cell r="D1358">
            <v>10.883800000000001</v>
          </cell>
        </row>
        <row r="1359">
          <cell r="A1359" t="str">
            <v>001.25.00780</v>
          </cell>
          <cell r="B1359" t="str">
            <v>Fornecimento E Instalação De Mastro H De 2,00 M X 1. 1/2''</v>
          </cell>
          <cell r="C1359" t="str">
            <v>UN</v>
          </cell>
          <cell r="D1359">
            <v>45.100900000000003</v>
          </cell>
        </row>
        <row r="1360">
          <cell r="A1360" t="str">
            <v>001.25.00800</v>
          </cell>
          <cell r="B1360" t="str">
            <v>Fornecimento E Instalação De Mastro H De 3,00m X 1. 1/2''</v>
          </cell>
          <cell r="C1360" t="str">
            <v>UN</v>
          </cell>
          <cell r="D1360">
            <v>64.880899999999997</v>
          </cell>
        </row>
        <row r="1361">
          <cell r="A1361" t="str">
            <v>001.25.00820</v>
          </cell>
          <cell r="B1361" t="str">
            <v>Fornecimento E Instalação De Mastro H De 4,00 M X 1. 1/2''</v>
          </cell>
          <cell r="C1361" t="str">
            <v>UN</v>
          </cell>
          <cell r="D1361">
            <v>89.010900000000007</v>
          </cell>
        </row>
        <row r="1362">
          <cell r="A1362" t="str">
            <v>001.25.00840</v>
          </cell>
          <cell r="B1362" t="str">
            <v>Fornecimento E Instalação de Mastro H de 5,00 m x 1. 1/2''</v>
          </cell>
          <cell r="C1362" t="str">
            <v>UN</v>
          </cell>
          <cell r="D1362">
            <v>104.4609</v>
          </cell>
        </row>
        <row r="1363">
          <cell r="A1363" t="str">
            <v>001.25.00860</v>
          </cell>
          <cell r="B1363" t="str">
            <v>Fornecimento E Instalação De Mastro H De 6,00 M X 1. 1/2''</v>
          </cell>
          <cell r="C1363" t="str">
            <v>UN</v>
          </cell>
          <cell r="D1363">
            <v>124.1109</v>
          </cell>
        </row>
        <row r="1364">
          <cell r="A1364" t="str">
            <v>001.25.00880</v>
          </cell>
          <cell r="B1364" t="str">
            <v>Fornecimento E Instalação De Mastro H De 2,00 M X 2''</v>
          </cell>
          <cell r="C1364" t="str">
            <v>UN</v>
          </cell>
          <cell r="D1364">
            <v>54.050899999999999</v>
          </cell>
        </row>
        <row r="1365">
          <cell r="A1365" t="str">
            <v>001.25.00900</v>
          </cell>
          <cell r="B1365" t="str">
            <v>Fornecimento E Instalação De Mastro H De 3,00 M X 2''</v>
          </cell>
          <cell r="C1365" t="str">
            <v>UN</v>
          </cell>
          <cell r="D1365">
            <v>77.880899999999997</v>
          </cell>
        </row>
        <row r="1366">
          <cell r="A1366" t="str">
            <v>001.25.00920</v>
          </cell>
          <cell r="B1366" t="str">
            <v>Fornecimento E Instalação De Masto H De 4,00 M X 2''</v>
          </cell>
          <cell r="C1366" t="str">
            <v>UN</v>
          </cell>
          <cell r="D1366">
            <v>103.6009</v>
          </cell>
        </row>
        <row r="1367">
          <cell r="A1367" t="str">
            <v>001.25.00940</v>
          </cell>
          <cell r="B1367" t="str">
            <v>Fornecimento E Instalação De Mastro H De 5,00 M X 2''</v>
          </cell>
          <cell r="C1367" t="str">
            <v>UN</v>
          </cell>
          <cell r="D1367">
            <v>126.2709</v>
          </cell>
        </row>
        <row r="1368">
          <cell r="A1368" t="str">
            <v>001.25.00960</v>
          </cell>
          <cell r="B1368" t="str">
            <v>Fornecimento E Instalação De Mastro H De 6,00 M X 2''</v>
          </cell>
          <cell r="C1368" t="str">
            <v>UN</v>
          </cell>
          <cell r="D1368">
            <v>150.11089999999999</v>
          </cell>
        </row>
        <row r="1369">
          <cell r="A1369" t="str">
            <v>001.25.00980</v>
          </cell>
          <cell r="B1369" t="str">
            <v>Fornecimento E Instalação De Mastro Telescópico H De 5,00 M X 1. 1/2'' E 2''</v>
          </cell>
          <cell r="C1369" t="str">
            <v>UN</v>
          </cell>
          <cell r="D1369">
            <v>159.3509</v>
          </cell>
        </row>
        <row r="1370">
          <cell r="A1370" t="str">
            <v>001.25.01000</v>
          </cell>
          <cell r="B1370" t="str">
            <v>Fornecimento E Instalação De Mastro Telescópico H De 7,00 M X 1. 1/2'' E 2''</v>
          </cell>
          <cell r="C1370" t="str">
            <v>UN</v>
          </cell>
          <cell r="D1370">
            <v>220.8809</v>
          </cell>
        </row>
        <row r="1371">
          <cell r="A1371" t="str">
            <v>001.25.01020</v>
          </cell>
          <cell r="B1371" t="str">
            <v>Fornecimento E Instalação De Mastro Telescópico H De 9,00 M X 1. 1/2'' E 2''</v>
          </cell>
          <cell r="C1371" t="str">
            <v>UN</v>
          </cell>
          <cell r="D1371">
            <v>281.55090000000001</v>
          </cell>
        </row>
        <row r="1372">
          <cell r="A1372" t="str">
            <v>001.25.01040</v>
          </cell>
          <cell r="B1372" t="str">
            <v>Fornecimento E Instalação De Isolador P/ Mastro - Simples 1 Descida De 3/4''</v>
          </cell>
          <cell r="C1372" t="str">
            <v>UN</v>
          </cell>
          <cell r="D1372">
            <v>6.6337999999999999</v>
          </cell>
        </row>
        <row r="1373">
          <cell r="A1373" t="str">
            <v>001.25.01060</v>
          </cell>
          <cell r="B1373" t="str">
            <v>Fornecimento E Instalação De Isolador P/ Mastro - Simples 1 Descida De 1''</v>
          </cell>
          <cell r="C1373" t="str">
            <v>UN</v>
          </cell>
          <cell r="D1373">
            <v>6.7637999999999998</v>
          </cell>
        </row>
        <row r="1374">
          <cell r="A1374" t="str">
            <v>001.25.01080</v>
          </cell>
          <cell r="B1374" t="str">
            <v>Fornecimento E Instalação De Isolador P/ Mastro - Simples 1 Descida De 1. 1/4''</v>
          </cell>
          <cell r="C1374" t="str">
            <v>UN</v>
          </cell>
          <cell r="D1374">
            <v>7.2438000000000002</v>
          </cell>
        </row>
        <row r="1375">
          <cell r="A1375" t="str">
            <v>001.25.01100</v>
          </cell>
          <cell r="B1375" t="str">
            <v>Fornecimento E Instalação De Isolador P/ Mastro - Simples 1 Descida De 1. 1/2''</v>
          </cell>
          <cell r="C1375" t="str">
            <v>UN</v>
          </cell>
          <cell r="D1375">
            <v>7.3837999999999999</v>
          </cell>
        </row>
        <row r="1376">
          <cell r="A1376" t="str">
            <v>001.25.01120</v>
          </cell>
          <cell r="B1376" t="str">
            <v>Fornecimento E Instalação De Isolador P/ Mastro - Simples 1 Descida De 2''</v>
          </cell>
          <cell r="C1376" t="str">
            <v>UN</v>
          </cell>
          <cell r="D1376">
            <v>7.6138000000000003</v>
          </cell>
        </row>
        <row r="1377">
          <cell r="A1377" t="str">
            <v>001.25.01140</v>
          </cell>
          <cell r="B1377" t="str">
            <v>Fornecimento E Instalação De Isolador P/ Mastro - Simples 2 Descidas De 3/4''</v>
          </cell>
          <cell r="C1377" t="str">
            <v>UN</v>
          </cell>
          <cell r="D1377">
            <v>7.1538000000000004</v>
          </cell>
        </row>
        <row r="1378">
          <cell r="A1378" t="str">
            <v>001.25.01160</v>
          </cell>
          <cell r="B1378" t="str">
            <v>Fornecimento E Instalação De Isolador P/ Mastro - Simples 2 Descidas De 1''</v>
          </cell>
          <cell r="C1378" t="str">
            <v>UN</v>
          </cell>
          <cell r="D1378">
            <v>7.3137999999999996</v>
          </cell>
        </row>
        <row r="1379">
          <cell r="A1379" t="str">
            <v>001.25.01180</v>
          </cell>
          <cell r="B1379" t="str">
            <v>Fornecimento E Instalação De Isolador P/ Mastro - Simples 2 Descidas De 1. 1/4''</v>
          </cell>
          <cell r="C1379" t="str">
            <v>UN</v>
          </cell>
          <cell r="D1379">
            <v>7.9337999999999997</v>
          </cell>
        </row>
        <row r="1380">
          <cell r="A1380" t="str">
            <v>001.25.01200</v>
          </cell>
          <cell r="B1380" t="str">
            <v>Fornecimento E Instalação De Isolador P/ Mastro - Simples 2 Descidas De 1. 1/2''</v>
          </cell>
          <cell r="C1380" t="str">
            <v>UN</v>
          </cell>
          <cell r="D1380">
            <v>8.4537999999999993</v>
          </cell>
        </row>
        <row r="1381">
          <cell r="A1381" t="str">
            <v>001.25.01220</v>
          </cell>
          <cell r="B1381" t="str">
            <v>Fornecimento E Instalação De Isolador P/ Mastro - Simples 2 Descidas De 2''</v>
          </cell>
          <cell r="C1381" t="str">
            <v>UN</v>
          </cell>
          <cell r="D1381">
            <v>8.7737999999999996</v>
          </cell>
        </row>
        <row r="1382">
          <cell r="A1382" t="str">
            <v>001.25.01240</v>
          </cell>
          <cell r="B1382" t="str">
            <v>Fornecimento E Instalação De Isolador P/ Mastro - Reforçado 1 Descida De 3/4''</v>
          </cell>
          <cell r="C1382" t="str">
            <v>UN</v>
          </cell>
          <cell r="D1382">
            <v>8.6137999999999995</v>
          </cell>
        </row>
        <row r="1383">
          <cell r="A1383" t="str">
            <v>001.25.01260</v>
          </cell>
          <cell r="B1383" t="str">
            <v>Fornecimento E Instalação De Isolador P/ Mastro - Reforçado 1 Descida De 1''</v>
          </cell>
          <cell r="C1383" t="str">
            <v>UN</v>
          </cell>
          <cell r="D1383">
            <v>8.6137999999999995</v>
          </cell>
        </row>
        <row r="1384">
          <cell r="A1384" t="str">
            <v>001.25.01280</v>
          </cell>
          <cell r="B1384" t="str">
            <v>Fornecimento E Instalação De Isolador P/ Mastro - Reforçado 1 Descida De 1. 1/4''</v>
          </cell>
          <cell r="C1384" t="str">
            <v>UN</v>
          </cell>
          <cell r="D1384">
            <v>9.0337999999999994</v>
          </cell>
        </row>
        <row r="1385">
          <cell r="A1385" t="str">
            <v>001.25.01300</v>
          </cell>
          <cell r="B1385" t="str">
            <v>Fornecimento E Instalação De Isolador P/ Mastro - Reforçado 1 Descida De 1. 1/2''</v>
          </cell>
          <cell r="C1385" t="str">
            <v>UN</v>
          </cell>
          <cell r="D1385">
            <v>9.7737999999999996</v>
          </cell>
        </row>
        <row r="1386">
          <cell r="A1386" t="str">
            <v>001.25.01320</v>
          </cell>
          <cell r="B1386" t="str">
            <v>Fornecimento E Instalação De Isolador P/ Mastro - Reforçado 1 Descida De 2''</v>
          </cell>
          <cell r="C1386" t="str">
            <v>UN</v>
          </cell>
          <cell r="D1386">
            <v>10.4238</v>
          </cell>
        </row>
        <row r="1387">
          <cell r="A1387" t="str">
            <v>001.25.01340</v>
          </cell>
          <cell r="B1387" t="str">
            <v>Fornecimento E Instalação De Isolador P/ Mastro - Reforçado 2 Descidas De 3/4''</v>
          </cell>
          <cell r="C1387" t="str">
            <v>UN</v>
          </cell>
          <cell r="D1387">
            <v>9.5538000000000007</v>
          </cell>
        </row>
        <row r="1388">
          <cell r="A1388" t="str">
            <v>001.25.01360</v>
          </cell>
          <cell r="B1388" t="str">
            <v>Fornecimento E Instalação De Isolador P/ Mastro - Reforçado 2 Descidas De 1''</v>
          </cell>
          <cell r="C1388" t="str">
            <v>UN</v>
          </cell>
          <cell r="D1388">
            <v>9.5538000000000007</v>
          </cell>
        </row>
        <row r="1389">
          <cell r="A1389" t="str">
            <v>001.25.01380</v>
          </cell>
          <cell r="B1389" t="str">
            <v>Fornecimento E Instalação De Isolador P/ Mastro - Reforçado 2 Descidas De 1. 1/4''</v>
          </cell>
          <cell r="C1389" t="str">
            <v>UN</v>
          </cell>
          <cell r="D1389">
            <v>9.7538</v>
          </cell>
        </row>
        <row r="1390">
          <cell r="A1390" t="str">
            <v>001.25.01400</v>
          </cell>
          <cell r="B1390" t="str">
            <v>Fornecimento E Instalação De Isolador P/ Mastro - Reforçado 2 Descidas De 1. 1/2''</v>
          </cell>
          <cell r="C1390" t="str">
            <v>UN</v>
          </cell>
          <cell r="D1390">
            <v>10.2438</v>
          </cell>
        </row>
        <row r="1391">
          <cell r="A1391" t="str">
            <v>001.25.01420</v>
          </cell>
          <cell r="B1391" t="str">
            <v>Fornecimento E Instalação De Isolador P/ Mastro - Reforçado 2 Descidas De 2''</v>
          </cell>
          <cell r="C1391" t="str">
            <v>UN</v>
          </cell>
          <cell r="D1391">
            <v>10.713800000000001</v>
          </cell>
        </row>
        <row r="1392">
          <cell r="A1392" t="str">
            <v>001.25.01440</v>
          </cell>
          <cell r="B1392" t="str">
            <v>Fornecimento E Instalação De Fixadores P/ Mastro - Base P/ Mastro H De 1. ¹/²''</v>
          </cell>
          <cell r="C1392" t="str">
            <v>UN</v>
          </cell>
          <cell r="D1392">
            <v>34.092100000000002</v>
          </cell>
        </row>
        <row r="1393">
          <cell r="A1393" t="str">
            <v>001.25.01460</v>
          </cell>
          <cell r="B1393" t="str">
            <v>Fornecimento E Instalação De Fixadores P/ Mastro - Base P/ Mastro H De 2''</v>
          </cell>
          <cell r="C1393" t="str">
            <v>UN</v>
          </cell>
          <cell r="D1393">
            <v>34.952100000000002</v>
          </cell>
        </row>
        <row r="1394">
          <cell r="A1394" t="str">
            <v>001.25.01480</v>
          </cell>
          <cell r="B1394" t="str">
            <v>Fornecimento E Instalação De Conectores De Uso Geral - Emenda E Medição P/ Cabo Até Ø50mm² 2P</v>
          </cell>
          <cell r="C1394" t="str">
            <v>UN</v>
          </cell>
          <cell r="D1394">
            <v>9.5503999999999998</v>
          </cell>
        </row>
        <row r="1395">
          <cell r="A1395" t="str">
            <v>001.25.01500</v>
          </cell>
          <cell r="B1395" t="str">
            <v>Fornecimento E Instalação De Conectores De Uso Geral - Emenda E Medição P/ Cabo Até Ø120mm² 2P</v>
          </cell>
          <cell r="C1395" t="str">
            <v>UN</v>
          </cell>
          <cell r="D1395">
            <v>13.900399999999999</v>
          </cell>
        </row>
        <row r="1396">
          <cell r="A1396" t="str">
            <v>001.25.01520</v>
          </cell>
          <cell r="B1396" t="str">
            <v>Fornecimento E Instalação De Conector De Uso Geral - Emenda E Medição P/ Cabo Até  Ø50mm² 4P</v>
          </cell>
          <cell r="C1396" t="str">
            <v>UN</v>
          </cell>
          <cell r="D1396">
            <v>16.790400000000002</v>
          </cell>
        </row>
        <row r="1397">
          <cell r="A1397" t="str">
            <v>001.25.01540</v>
          </cell>
          <cell r="B1397" t="str">
            <v>Fornecimento E Instalação De Conector De Uso Geral - Emenda E Medição P/ Cabo Até Ø 120 Mm² 4P</v>
          </cell>
          <cell r="C1397" t="str">
            <v>UN</v>
          </cell>
          <cell r="D1397">
            <v>23.810400000000001</v>
          </cell>
        </row>
        <row r="1398">
          <cell r="A1398" t="str">
            <v>001.25.01560</v>
          </cell>
          <cell r="B1398" t="str">
            <v>Fornecimento E Instalação De Conector De Uso Geral - Split Bolt P/ Cabo Ø 16mm²</v>
          </cell>
          <cell r="C1398" t="str">
            <v>UN</v>
          </cell>
          <cell r="D1398">
            <v>5.5804</v>
          </cell>
        </row>
        <row r="1399">
          <cell r="A1399" t="str">
            <v>001.25.01580</v>
          </cell>
          <cell r="B1399" t="str">
            <v>Fornecimento E Instalação De Conector De Uso Geral - Split Bolt P/ Cabo Ø 25 Mm²</v>
          </cell>
          <cell r="C1399" t="str">
            <v>UN</v>
          </cell>
          <cell r="D1399">
            <v>5.8704000000000001</v>
          </cell>
        </row>
        <row r="1400">
          <cell r="A1400" t="str">
            <v>001.25.01600</v>
          </cell>
          <cell r="B1400" t="str">
            <v>Fornecimento E Instalação De Conector De Uso Geral - Split Bolt P/ Cabo Ø 35 Mm²</v>
          </cell>
          <cell r="C1400" t="str">
            <v>UN</v>
          </cell>
          <cell r="D1400">
            <v>6.4404000000000003</v>
          </cell>
        </row>
        <row r="1401">
          <cell r="A1401" t="str">
            <v>001.25.01620</v>
          </cell>
          <cell r="B1401" t="str">
            <v>Fornecimento E Instalação De Conector De Uso Gera - Split Bolt P/ Cabo Ø 50 Mm²</v>
          </cell>
          <cell r="C1401" t="str">
            <v>UN</v>
          </cell>
          <cell r="D1401">
            <v>7.3103999999999996</v>
          </cell>
        </row>
        <row r="1402">
          <cell r="A1402" t="str">
            <v>001.25.01640</v>
          </cell>
          <cell r="B1402" t="str">
            <v>Fornecimento E Instalação De Conector De Uso Geral - Split Bolt P/ Cabo Ø 70 Mm²</v>
          </cell>
          <cell r="C1402" t="str">
            <v>UN</v>
          </cell>
          <cell r="D1402">
            <v>9.0404</v>
          </cell>
        </row>
        <row r="1403">
          <cell r="A1403" t="str">
            <v>001.25.01660</v>
          </cell>
          <cell r="B1403" t="str">
            <v>Fornecimento E Instalação De Conector De Uso Geral - Split Bolt P/ Cabo Até Ø 70 Mm²</v>
          </cell>
          <cell r="C1403" t="str">
            <v>UN</v>
          </cell>
          <cell r="D1403">
            <v>11.3504</v>
          </cell>
        </row>
        <row r="1404">
          <cell r="A1404" t="str">
            <v>001.25.01680</v>
          </cell>
          <cell r="B1404" t="str">
            <v>Fornecimento E Instalação De Conector De Uso Geral - Split Bolt C/ Pino E Porca P/ Cabo Ø 16 Mm²</v>
          </cell>
          <cell r="C1404" t="str">
            <v>UN</v>
          </cell>
          <cell r="D1404">
            <v>7.3103999999999996</v>
          </cell>
        </row>
        <row r="1405">
          <cell r="A1405" t="str">
            <v>001.25.01700</v>
          </cell>
          <cell r="B1405" t="str">
            <v>Fornecimento E Instalação De Conector De Uso Geral - Split Bolt C/ Pino E Porca P/ Cabo Ø 25 Mm²</v>
          </cell>
          <cell r="C1405" t="str">
            <v>UN</v>
          </cell>
          <cell r="D1405">
            <v>6.8803999999999998</v>
          </cell>
        </row>
        <row r="1406">
          <cell r="A1406" t="str">
            <v>001.25.01720</v>
          </cell>
          <cell r="B1406" t="str">
            <v>Fornecimento E Instalação De Conector De Uso Geral - Split Bolt C/ Pino E Porca P/ Cabo Ø 35 Mm²</v>
          </cell>
          <cell r="C1406" t="str">
            <v>UN</v>
          </cell>
          <cell r="D1406">
            <v>7.3204000000000002</v>
          </cell>
        </row>
        <row r="1407">
          <cell r="A1407" t="str">
            <v>001.25.01740</v>
          </cell>
          <cell r="B1407" t="str">
            <v>Fornecimento E Instalação De Conector De Uso Geral - Split Bolt C/ Pino E Porca P/ Cabo Ø 50 Mm²</v>
          </cell>
          <cell r="C1407" t="str">
            <v>UN</v>
          </cell>
          <cell r="D1407">
            <v>8.2904</v>
          </cell>
        </row>
        <row r="1408">
          <cell r="A1408" t="str">
            <v>001.25.01760</v>
          </cell>
          <cell r="B1408" t="str">
            <v>Fornecimento E Instalação De Conector De Uso Geral - Split Bolt C/ Pino E Porca P/ Cabo Ø 70 Mm²</v>
          </cell>
          <cell r="C1408" t="str">
            <v>UN</v>
          </cell>
          <cell r="D1408">
            <v>11.4604</v>
          </cell>
        </row>
        <row r="1409">
          <cell r="A1409" t="str">
            <v>001.25.01780</v>
          </cell>
          <cell r="B1409" t="str">
            <v>Fornecimento E Instalação De Conector De Uso Geral - Terminal De Pressão C/ Passagem Frontal P/ Cabo Ø 16 Mm²</v>
          </cell>
          <cell r="C1409" t="str">
            <v>UN</v>
          </cell>
          <cell r="D1409">
            <v>10.480399999999999</v>
          </cell>
        </row>
        <row r="1410">
          <cell r="A1410" t="str">
            <v>001.25.01800</v>
          </cell>
          <cell r="B1410" t="str">
            <v>Fornecimento E Instalação De Conector De Uso Gera - Terminal De Pressão C/ Passagem Frontal P/ Cabo Ø 25 Mm²</v>
          </cell>
          <cell r="C1410" t="str">
            <v>UN</v>
          </cell>
          <cell r="D1410">
            <v>4.8103999999999996</v>
          </cell>
        </row>
        <row r="1411">
          <cell r="A1411" t="str">
            <v>001.25.01820</v>
          </cell>
          <cell r="B1411" t="str">
            <v>Fornecimento E Instalação De Conector De Uso Geral - Terminal De Pressão C/ Passagem Frontal P/ Cabo Ø 35 Mm²</v>
          </cell>
          <cell r="C1411" t="str">
            <v>UN</v>
          </cell>
          <cell r="D1411">
            <v>5.1003999999999996</v>
          </cell>
        </row>
        <row r="1412">
          <cell r="A1412" t="str">
            <v>001.25.01840</v>
          </cell>
          <cell r="B1412" t="str">
            <v>Fornecimento E Instalação De Conector De Uso Geral - Terminal De Pressão C/ Passagem Frontal P/ Cabo Ø 50 Mm²</v>
          </cell>
          <cell r="C1412" t="str">
            <v>UN</v>
          </cell>
          <cell r="D1412">
            <v>5.4804000000000004</v>
          </cell>
        </row>
        <row r="1413">
          <cell r="A1413" t="str">
            <v>001.25.01860</v>
          </cell>
          <cell r="B1413" t="str">
            <v>Fornecimento E Instalação De Conector De Uso Geral - Terminal De Pressão C/ Passagem Frontal P/ Cabo Ø 70 Mm²</v>
          </cell>
          <cell r="C1413" t="str">
            <v>UN</v>
          </cell>
          <cell r="D1413">
            <v>6.1303999999999998</v>
          </cell>
        </row>
        <row r="1414">
          <cell r="A1414" t="str">
            <v>001.25.01880</v>
          </cell>
          <cell r="B1414" t="str">
            <v>Fornecimento E Instalação De Conector De Uso Geral - Terminal De Pressão C/ Passagem Lateral P/ Cabo Ø 16 Mm²</v>
          </cell>
          <cell r="C1414" t="str">
            <v>UN</v>
          </cell>
          <cell r="D1414">
            <v>7.5304000000000002</v>
          </cell>
        </row>
        <row r="1415">
          <cell r="A1415" t="str">
            <v>001.25.01900</v>
          </cell>
          <cell r="B1415" t="str">
            <v>Fornecimento E Instalação De Conector De Uso Geral - Terminal De Pressão C/ Passagem Lateral P/ Cabo Ø 25 Mm²</v>
          </cell>
          <cell r="C1415" t="str">
            <v>UN</v>
          </cell>
          <cell r="D1415">
            <v>7.5304000000000002</v>
          </cell>
        </row>
        <row r="1416">
          <cell r="A1416" t="str">
            <v>001.25.01920</v>
          </cell>
          <cell r="B1416" t="str">
            <v>Fornecimento E Instalação De Conector De Uso Geral - Terminal De Pressão C/ Passagem Lateral P/ Cabo Ø 35 Mm²</v>
          </cell>
          <cell r="C1416" t="str">
            <v>UN</v>
          </cell>
          <cell r="D1416">
            <v>7.5304000000000002</v>
          </cell>
        </row>
        <row r="1417">
          <cell r="A1417" t="str">
            <v>001.25.01940</v>
          </cell>
          <cell r="B1417" t="str">
            <v>Fornecimento E Instalação De Conector De Uso Geral - Terminal De Pressão C/ Passagem Lateral P/ Cabo Ø 50 Mm²</v>
          </cell>
          <cell r="C1417" t="str">
            <v>UN</v>
          </cell>
          <cell r="D1417">
            <v>10.7804</v>
          </cell>
        </row>
        <row r="1418">
          <cell r="A1418" t="str">
            <v>001.25.01960</v>
          </cell>
          <cell r="B1418" t="str">
            <v>Fornecimento E Instalação De Conector De Uso Geral - Terminal De Pressão C/ Passagem Lateral P/ Cabo Ø 70 Mm²</v>
          </cell>
          <cell r="C1418" t="str">
            <v>UN</v>
          </cell>
          <cell r="D1418">
            <v>10.7804</v>
          </cell>
        </row>
        <row r="1419">
          <cell r="A1419" t="str">
            <v>001.25.01980</v>
          </cell>
          <cell r="B1419" t="str">
            <v>Fornecimento E Instalação De Conector De Uso Geral - Tensionador P/ Cabo Cobre Até Ø95 Mm²</v>
          </cell>
          <cell r="C1419" t="str">
            <v>UN</v>
          </cell>
          <cell r="D1419">
            <v>9.3003999999999998</v>
          </cell>
        </row>
        <row r="1420">
          <cell r="A1420" t="str">
            <v>001.25.02000</v>
          </cell>
          <cell r="B1420" t="str">
            <v>Fornecimento E Instalação De Conector De Uso Geral - Terminal De Pressão C/ 4 Parafusos P/ Cabo Ø 16/35 Mm²</v>
          </cell>
          <cell r="C1420" t="str">
            <v>UN</v>
          </cell>
          <cell r="D1420">
            <v>10.480399999999999</v>
          </cell>
        </row>
        <row r="1421">
          <cell r="A1421" t="str">
            <v>001.25.02020</v>
          </cell>
          <cell r="B1421" t="str">
            <v>Fornecimento E Instalação De Conector De Uso Geral - Terminal De Pressão C/ 4 Parafusos P/ Cabo Ø35/70 Mm²</v>
          </cell>
          <cell r="C1421" t="str">
            <v>UN</v>
          </cell>
          <cell r="D1421">
            <v>13.590400000000001</v>
          </cell>
        </row>
        <row r="1422">
          <cell r="A1422" t="str">
            <v>001.25.02040</v>
          </cell>
          <cell r="B1422" t="str">
            <v>Fornecimento E Instalação De Conector De Uso Geral - Terminal Tipo X De Latão P/ Cabo Até Ø50 Mm²</v>
          </cell>
          <cell r="C1422" t="str">
            <v>UN</v>
          </cell>
          <cell r="D1422">
            <v>8.0304000000000002</v>
          </cell>
        </row>
        <row r="1423">
          <cell r="A1423" t="str">
            <v>001.25.02060</v>
          </cell>
          <cell r="B1423" t="str">
            <v>Fornecimento E Instalação De Conector De Uso Geral - Abraçadeira Tipo Ômega P/ Cabo Ø 16 Mm²</v>
          </cell>
          <cell r="C1423" t="str">
            <v>UN</v>
          </cell>
          <cell r="D1423">
            <v>5.9504000000000001</v>
          </cell>
        </row>
        <row r="1424">
          <cell r="A1424" t="str">
            <v>001.25.02080</v>
          </cell>
          <cell r="B1424" t="str">
            <v>Fornecimento E Instalação De Conector De Uso Geral - Abraçadeira Tipo Ômega P/ Cabo Ø35 Mm²</v>
          </cell>
          <cell r="C1424" t="str">
            <v>UN</v>
          </cell>
          <cell r="D1424">
            <v>5.9504000000000001</v>
          </cell>
        </row>
        <row r="1425">
          <cell r="A1425" t="str">
            <v>001.25.02100</v>
          </cell>
          <cell r="B1425" t="str">
            <v>Fornecimento e instalação de componentes de fixação - chapa de fixação tipo unha</v>
          </cell>
          <cell r="C1425" t="str">
            <v>UN</v>
          </cell>
          <cell r="D1425">
            <v>2.9468999999999999</v>
          </cell>
        </row>
        <row r="1426">
          <cell r="A1426" t="str">
            <v>001.25.02120</v>
          </cell>
          <cell r="B1426" t="str">
            <v>Fornecimento E Instalação De Componentes De Fixação - Abraçadeira 3 Estais P/ Mastro De 1. ¹/²''</v>
          </cell>
          <cell r="C1426" t="str">
            <v>UN</v>
          </cell>
          <cell r="D1426">
            <v>5.9368999999999996</v>
          </cell>
        </row>
        <row r="1427">
          <cell r="A1427" t="str">
            <v>001.25.02140</v>
          </cell>
          <cell r="B1427" t="str">
            <v>Fornecimento E Instalação De Componentes De Fixação - Abraçadeira 3 Estais  P/ Mastro 2''</v>
          </cell>
          <cell r="C1427" t="str">
            <v>UN</v>
          </cell>
          <cell r="D1427">
            <v>5.9368999999999996</v>
          </cell>
        </row>
        <row r="1428">
          <cell r="A1428" t="str">
            <v>001.25.02160</v>
          </cell>
          <cell r="B1428" t="str">
            <v>Fornecimento E Instalação De Componentes De Fixação - Abraçadeira 4 Estais P/ Mastro De 1. ¹/²''</v>
          </cell>
          <cell r="C1428" t="str">
            <v>UN</v>
          </cell>
          <cell r="D1428">
            <v>7.1569000000000003</v>
          </cell>
        </row>
        <row r="1429">
          <cell r="A1429" t="str">
            <v>001.25.02180</v>
          </cell>
          <cell r="B1429" t="str">
            <v>Fornecimento E Instalação De Componentes De Fixação - Abraçadeira 4 Estais P/ Mastro De 2''</v>
          </cell>
          <cell r="C1429" t="str">
            <v>UN</v>
          </cell>
          <cell r="D1429">
            <v>7.1569000000000003</v>
          </cell>
        </row>
        <row r="1430">
          <cell r="A1430" t="str">
            <v>001.25.02200</v>
          </cell>
          <cell r="B1430" t="str">
            <v>Fornecimento E Instalação De Componentes De Fixação - Fixador De Estais P/ Tubo</v>
          </cell>
          <cell r="C1430" t="str">
            <v>UN</v>
          </cell>
          <cell r="D1430">
            <v>3.6669</v>
          </cell>
        </row>
        <row r="1431">
          <cell r="A1431" t="str">
            <v>001.25.02220</v>
          </cell>
          <cell r="B1431" t="str">
            <v>Fornecimento E Instalação De Componentes De Fixação - Fixador De Estais P/ Cabo</v>
          </cell>
          <cell r="C1431" t="str">
            <v>UN</v>
          </cell>
          <cell r="D1431">
            <v>3.1869000000000001</v>
          </cell>
        </row>
        <row r="1432">
          <cell r="A1432" t="str">
            <v>001.25.02240</v>
          </cell>
          <cell r="B1432" t="str">
            <v>Fornecimento E Instalação De Componentes De Fixação - Manilha De 1/4''</v>
          </cell>
          <cell r="C1432" t="str">
            <v>UN</v>
          </cell>
          <cell r="D1432">
            <v>9.4568999999999992</v>
          </cell>
        </row>
        <row r="1433">
          <cell r="A1433" t="str">
            <v>001.25.02260</v>
          </cell>
          <cell r="B1433" t="str">
            <v>Fornecimento E Instalação De Componentes De Fixação - Esticador P/ Cabo De Aço De 3/16''</v>
          </cell>
          <cell r="C1433" t="str">
            <v>UN</v>
          </cell>
          <cell r="D1433">
            <v>7.6669</v>
          </cell>
        </row>
        <row r="1434">
          <cell r="A1434" t="str">
            <v>001.25.02280</v>
          </cell>
          <cell r="B1434" t="str">
            <v>Fornecimento E Instalação De Componentes De Fixação - Esticador P/ Cabo De Aço De 1/4''</v>
          </cell>
          <cell r="C1434" t="str">
            <v>UN</v>
          </cell>
          <cell r="D1434">
            <v>8.8668999999999993</v>
          </cell>
        </row>
        <row r="1435">
          <cell r="A1435" t="str">
            <v>001.25.02300</v>
          </cell>
          <cell r="B1435" t="str">
            <v>Fornecimento E Instalação De Componentes De Fixação - Sapatilha De 3/16''</v>
          </cell>
          <cell r="C1435" t="str">
            <v>UN</v>
          </cell>
          <cell r="D1435">
            <v>3.0869</v>
          </cell>
        </row>
        <row r="1436">
          <cell r="A1436" t="str">
            <v>001.25.02320</v>
          </cell>
          <cell r="B1436" t="str">
            <v>Fornecimento E Instalação De Componentes De Fixação - Sapatilha De 1/4''</v>
          </cell>
          <cell r="C1436" t="str">
            <v>UN</v>
          </cell>
          <cell r="D1436">
            <v>3.4169</v>
          </cell>
        </row>
        <row r="1437">
          <cell r="A1437" t="str">
            <v>001.25.02340</v>
          </cell>
          <cell r="B1437" t="str">
            <v>Fornecimeto E Instalação De Componentes De Fixação - Grampo Crosby De 3/16''</v>
          </cell>
          <cell r="C1437" t="str">
            <v>UN</v>
          </cell>
          <cell r="D1437">
            <v>3.0369000000000002</v>
          </cell>
        </row>
        <row r="1438">
          <cell r="A1438" t="str">
            <v>001.25.02360</v>
          </cell>
          <cell r="B1438" t="str">
            <v>Fornecimento E Instalação De Componentes De Fixação - Grampo Crosby De 1/4''</v>
          </cell>
          <cell r="C1438" t="str">
            <v>UN</v>
          </cell>
          <cell r="D1438">
            <v>3.0869</v>
          </cell>
        </row>
        <row r="1439">
          <cell r="A1439" t="str">
            <v>001.25.02380</v>
          </cell>
          <cell r="B1439" t="str">
            <v>Fornecimento E Instalação De Componentes De Fixação - Abraçadeira Tipo """"""""D"""""""" C/ Cunha De 3/4''</v>
          </cell>
          <cell r="C1439" t="str">
            <v>UN</v>
          </cell>
          <cell r="D1439">
            <v>2.6869000000000001</v>
          </cell>
        </row>
        <row r="1440">
          <cell r="A1440" t="str">
            <v>001.25.02400</v>
          </cell>
          <cell r="B1440" t="str">
            <v>Fornecimento  Instalação De Componentes De Fixação - Abraçadeira Tipo """"""""D"""""""" C/ Cunha De 1''</v>
          </cell>
          <cell r="C1440" t="str">
            <v>UN</v>
          </cell>
          <cell r="D1440">
            <v>2.8569</v>
          </cell>
        </row>
        <row r="1441">
          <cell r="A1441" t="str">
            <v>001.25.02420</v>
          </cell>
          <cell r="B1441" t="str">
            <v>Fornecimento E Instalação De Componentes De Fixação - Abraçadeira Tipo """"""""D"""""""" C/ Cunha De 1.¹/4''</v>
          </cell>
          <cell r="C1441" t="str">
            <v>UN</v>
          </cell>
          <cell r="D1441">
            <v>3.5068999999999999</v>
          </cell>
        </row>
        <row r="1442">
          <cell r="A1442" t="str">
            <v>001.25.02440</v>
          </cell>
          <cell r="B1442" t="str">
            <v>Fornecimento E Instalação De Componentes De Fixação - Abraçadeira Tipo """"""""D"""""""" C/ Cunha De 1.¹/²''</v>
          </cell>
          <cell r="C1442" t="str">
            <v>UN</v>
          </cell>
          <cell r="D1442">
            <v>3.5068999999999999</v>
          </cell>
        </row>
        <row r="1443">
          <cell r="A1443" t="str">
            <v>001.25.02460</v>
          </cell>
          <cell r="B1443" t="str">
            <v>Fornecimento E Instalação De Componentes De Fixação - Abraçadeira Tipo """"""""D"""""""" C/ Cunha De 2''</v>
          </cell>
          <cell r="C1443" t="str">
            <v>UN</v>
          </cell>
          <cell r="D1443">
            <v>3.8069000000000002</v>
          </cell>
        </row>
        <row r="1444">
          <cell r="A1444" t="str">
            <v>001.25.02480</v>
          </cell>
          <cell r="B1444" t="str">
            <v>Fornecimento E Instalação De Componentes De Fixação - Parafuso Sextavado C/ Bucha De Pvc Rosca Sob. 1/4'' X 1. ¹/²'' DZ</v>
          </cell>
          <cell r="C1444" t="str">
            <v>CT</v>
          </cell>
          <cell r="D1444">
            <v>2.1768999999999998</v>
          </cell>
        </row>
        <row r="1445">
          <cell r="A1445" t="str">
            <v>001.25.02500</v>
          </cell>
          <cell r="B1445" t="str">
            <v>Fornecimento E Instalação De Componentes De Fixação - Parafuso Sextavado C/ Bucha De Pvc Rosca Sob. 5/16'' X 1. ¹/²''DZ</v>
          </cell>
          <cell r="C1445" t="str">
            <v>CT</v>
          </cell>
          <cell r="D1445">
            <v>2.3069000000000002</v>
          </cell>
        </row>
        <row r="1446">
          <cell r="A1446" t="str">
            <v>001.25.02520</v>
          </cell>
          <cell r="B1446" t="str">
            <v>Fornecimento E Instalação De Componentes De Fixação - Parafuso Sextavado C/ Bucha De Pvc Rosca Sob. 5/16'' X 2'' DZ</v>
          </cell>
          <cell r="C1446" t="str">
            <v>CT</v>
          </cell>
          <cell r="D1446">
            <v>2.3469000000000002</v>
          </cell>
        </row>
        <row r="1447">
          <cell r="A1447" t="str">
            <v>001.25.02540</v>
          </cell>
          <cell r="B1447" t="str">
            <v>Fornecimento E Instalação De Conj. De Contraventegem Com Cabo P/ Mastro 1. ¹/²''</v>
          </cell>
          <cell r="C1447" t="str">
            <v>CJ</v>
          </cell>
          <cell r="D1447">
            <v>109.16679999999999</v>
          </cell>
        </row>
        <row r="1448">
          <cell r="A1448" t="str">
            <v>001.25.02560</v>
          </cell>
          <cell r="B1448" t="str">
            <v>Fornecimento E Instalação De Conj. De Contraventagem Com Cabo P/ Mastro 2''</v>
          </cell>
          <cell r="C1448" t="str">
            <v>CJ</v>
          </cell>
          <cell r="D1448">
            <v>109.38679999999999</v>
          </cell>
        </row>
        <row r="1449">
          <cell r="A1449" t="str">
            <v>001.25.02580</v>
          </cell>
          <cell r="B1449" t="str">
            <v>Fornecimento E Instalação De Componentes P/ Aterramento - Conector Cabo/Haste Tipo Olhal Reforçado 3/4''</v>
          </cell>
          <cell r="C1449" t="str">
            <v>UN</v>
          </cell>
          <cell r="D1449">
            <v>5.9352</v>
          </cell>
        </row>
        <row r="1450">
          <cell r="A1450" t="str">
            <v>001.25.02600</v>
          </cell>
          <cell r="B1450" t="str">
            <v>Fornecimento E Instalação De Componentes P/ Aterramento - Conector Cabo/Haste Tipo Olhal Reforçado 5/8''</v>
          </cell>
          <cell r="C1450" t="str">
            <v>UN</v>
          </cell>
          <cell r="D1450">
            <v>4.6852</v>
          </cell>
        </row>
        <row r="1451">
          <cell r="A1451" t="str">
            <v>001.25.02620</v>
          </cell>
          <cell r="B1451" t="str">
            <v>Fornecimento E Instalação De Componentes P/ Aterramento Cabo/Haste Tipo Olhal Leve 5/8''</v>
          </cell>
          <cell r="C1451" t="str">
            <v>UN</v>
          </cell>
          <cell r="D1451">
            <v>8.3252000000000006</v>
          </cell>
        </row>
        <row r="1452">
          <cell r="A1452" t="str">
            <v>001.25.02640</v>
          </cell>
          <cell r="B1452" t="str">
            <v>Fornecimento E Instalação De Componentes P/ Aterramento - Luva De Emenda P/ Haste De 5/8''</v>
          </cell>
          <cell r="C1452" t="str">
            <v>UN</v>
          </cell>
          <cell r="D1452">
            <v>7.7652000000000001</v>
          </cell>
        </row>
        <row r="1453">
          <cell r="A1453" t="str">
            <v>001.25.02660</v>
          </cell>
          <cell r="B1453" t="str">
            <v>Fornecimento E Instalação De Componentes P/ Aterramento - Luva De Emenda P/ Haste De 3/4''</v>
          </cell>
          <cell r="C1453" t="str">
            <v>UN</v>
          </cell>
          <cell r="D1453">
            <v>7.7652000000000001</v>
          </cell>
        </row>
        <row r="1454">
          <cell r="A1454" t="str">
            <v>001.25.02680</v>
          </cell>
          <cell r="B1454" t="str">
            <v>Fornecimento e Instalação de Componentes  p/ Aterramento - Conector Cabo/Haste Tipo Grampo</v>
          </cell>
          <cell r="C1454" t="str">
            <v>UN</v>
          </cell>
          <cell r="D1454">
            <v>4.6852</v>
          </cell>
        </row>
        <row r="1455">
          <cell r="A1455" t="str">
            <v>001.25.02700</v>
          </cell>
          <cell r="B1455" t="str">
            <v>Fornecimento E Inwstalação De Componentes P/ Aterramento - Haste Aterramento AC De 5/8'' X 2,40m</v>
          </cell>
          <cell r="C1455" t="str">
            <v>UN</v>
          </cell>
          <cell r="D1455">
            <v>32.5974</v>
          </cell>
        </row>
        <row r="1456">
          <cell r="A1456" t="str">
            <v>001.25.02720</v>
          </cell>
          <cell r="B1456" t="str">
            <v>Fornecimento E Instalação De Componentes P/ Aterramento - Haste Aterramento  AC De 5/8'' X 3,00 M</v>
          </cell>
          <cell r="C1456" t="str">
            <v>UN</v>
          </cell>
          <cell r="D1456">
            <v>38.997399999999999</v>
          </cell>
        </row>
        <row r="1457">
          <cell r="A1457" t="str">
            <v>001.25.02740</v>
          </cell>
          <cell r="B1457" t="str">
            <v>Fornecimento E Instalação De Componentes P/ Aterramento - Haste Aterramento AC De 3/4'' X 2,40 M</v>
          </cell>
          <cell r="C1457" t="str">
            <v>UN</v>
          </cell>
          <cell r="D1457">
            <v>43.477400000000003</v>
          </cell>
        </row>
        <row r="1458">
          <cell r="A1458" t="str">
            <v>001.25.02760</v>
          </cell>
          <cell r="B1458" t="str">
            <v>Fornecimento E Instalação De Componentes P/ Aterramento - Haste Aterramento AC De 3/4'' X 300 M</v>
          </cell>
          <cell r="C1458" t="str">
            <v>UN</v>
          </cell>
          <cell r="D1458">
            <v>52.967399999999998</v>
          </cell>
        </row>
        <row r="1459">
          <cell r="A1459" t="str">
            <v>001.25.02780</v>
          </cell>
          <cell r="B1459" t="str">
            <v>Forecimento E Instalação De Componentes P/ Aterramento - Haste Aterramento BC De 5/8'' X 2,40 M</v>
          </cell>
          <cell r="C1459" t="str">
            <v>UN</v>
          </cell>
          <cell r="D1459">
            <v>20.2774</v>
          </cell>
        </row>
        <row r="1460">
          <cell r="A1460" t="str">
            <v>001.25.02800</v>
          </cell>
          <cell r="B1460" t="str">
            <v>Fornecimento E Instalação De Componentes P/ Aterramento - Haste Aterramento BC De 5/8'' X 3,00 M</v>
          </cell>
          <cell r="C1460" t="str">
            <v>UN</v>
          </cell>
          <cell r="D1460">
            <v>29.6374</v>
          </cell>
        </row>
        <row r="1461">
          <cell r="A1461" t="str">
            <v>001.25.02820</v>
          </cell>
          <cell r="B1461" t="str">
            <v>Fornecimento E Instalação De Componentes P/ Aterramento - Haste Aterramento BC De 3/4'' X 2,40 M</v>
          </cell>
          <cell r="C1461" t="str">
            <v>UN</v>
          </cell>
          <cell r="D1461">
            <v>36.717399999999998</v>
          </cell>
        </row>
        <row r="1462">
          <cell r="A1462" t="str">
            <v>001.25.02840</v>
          </cell>
          <cell r="B1462" t="str">
            <v>Fornecimento E Instalação De Componentes P/ Aterramento - Haste Aterramento BC De 3/4'' X 3,00 M</v>
          </cell>
          <cell r="C1462" t="str">
            <v>UN</v>
          </cell>
          <cell r="D1462">
            <v>39.967399999999998</v>
          </cell>
        </row>
        <row r="1463">
          <cell r="A1463" t="str">
            <v>001.25.02860</v>
          </cell>
          <cell r="B1463" t="str">
            <v>Fornecimento E Instalação De Sinalizadores - Aparelhos Sinalizadores Simples S/ Célula</v>
          </cell>
          <cell r="C1463" t="str">
            <v>UN</v>
          </cell>
          <cell r="D1463">
            <v>22.057400000000001</v>
          </cell>
        </row>
        <row r="1464">
          <cell r="A1464" t="str">
            <v>001.25.02880</v>
          </cell>
          <cell r="B1464" t="str">
            <v>Fornecimento E Instalação De Sinalizadores - Aparelhos Sinalizadores Simples C/ Célula</v>
          </cell>
          <cell r="C1464" t="str">
            <v>UN</v>
          </cell>
          <cell r="D1464">
            <v>35.917400000000001</v>
          </cell>
        </row>
        <row r="1465">
          <cell r="A1465" t="str">
            <v>001.25.02900</v>
          </cell>
          <cell r="B1465" t="str">
            <v>Fornecimento E Instalação De Sinalizadores - Aparelhos Sinalizadores Duplo S/ Célula</v>
          </cell>
          <cell r="C1465" t="str">
            <v>UN</v>
          </cell>
          <cell r="D1465">
            <v>41.267400000000002</v>
          </cell>
        </row>
        <row r="1466">
          <cell r="A1466" t="str">
            <v>001.25.02920</v>
          </cell>
          <cell r="B1466" t="str">
            <v>Fornecimento E Instalação De Sinalizadores - Aparelhos Sinalizadores Duplo C/ Célula</v>
          </cell>
          <cell r="C1466" t="str">
            <v>UN</v>
          </cell>
          <cell r="D1466">
            <v>74.917400000000001</v>
          </cell>
        </row>
        <row r="1467">
          <cell r="A1467" t="str">
            <v>001.25.02940</v>
          </cell>
          <cell r="B1467" t="str">
            <v>Fornecimento E Instalação De Abraçadeira P/ Sinalizador De 1. ¹/²''</v>
          </cell>
          <cell r="C1467" t="str">
            <v>UN</v>
          </cell>
          <cell r="D1467">
            <v>5.4969000000000001</v>
          </cell>
        </row>
        <row r="1468">
          <cell r="A1468" t="str">
            <v>001.25.02960</v>
          </cell>
          <cell r="B1468" t="str">
            <v>Fornecimento E Instalação De Abraçadeira P/ Sinalizador De 2''</v>
          </cell>
          <cell r="C1468" t="str">
            <v>UN</v>
          </cell>
          <cell r="D1468">
            <v>5.6368999999999998</v>
          </cell>
        </row>
        <row r="1469">
          <cell r="A1469" t="str">
            <v>001.26</v>
          </cell>
          <cell r="B1469" t="str">
            <v>INSTALAÇÕES ELÉTRICAS - EQUIPAMENTOS</v>
          </cell>
        </row>
        <row r="1470">
          <cell r="A1470" t="str">
            <v>001.26.00020</v>
          </cell>
          <cell r="B1470" t="str">
            <v>Conjunto motor bomba centrífuga trifásica 50 a 60 hz para sucção até 6m pot. 1/2 hp</v>
          </cell>
          <cell r="C1470" t="str">
            <v>CJ</v>
          </cell>
          <cell r="D1470">
            <v>288.88220000000001</v>
          </cell>
        </row>
        <row r="1471">
          <cell r="A1471" t="str">
            <v>001.26.00040</v>
          </cell>
          <cell r="B1471" t="str">
            <v>Conjunto motor bomba centrífuga trifásica 50 a 60 hz para sucção até 6m pot. 3/4 hp</v>
          </cell>
          <cell r="C1471" t="str">
            <v>CJ</v>
          </cell>
          <cell r="D1471">
            <v>299.88220000000001</v>
          </cell>
        </row>
        <row r="1472">
          <cell r="A1472" t="str">
            <v>001.26.00060</v>
          </cell>
          <cell r="B1472" t="str">
            <v>Conjunto motor bomba centrífuga trifásica 50 a 60 hz para sucção até 6m pot. 1 hp</v>
          </cell>
          <cell r="C1472" t="str">
            <v>CJ</v>
          </cell>
          <cell r="D1472">
            <v>389.8032</v>
          </cell>
        </row>
        <row r="1473">
          <cell r="A1473" t="str">
            <v>001.26.00080</v>
          </cell>
          <cell r="B1473" t="str">
            <v>Conjunto motor bomba centrífuga trifásica 50 a 60 hz para sucção até 6m pot. 1 1/2"""""""""""""""""""""""""""""""" hp</v>
          </cell>
          <cell r="C1473" t="str">
            <v>CJ</v>
          </cell>
          <cell r="D1473">
            <v>466.8032</v>
          </cell>
        </row>
        <row r="1474">
          <cell r="A1474" t="str">
            <v>001.26.00100</v>
          </cell>
          <cell r="B1474" t="str">
            <v>Conjunto motor bomba centrífuga trifásica 50 a 60 hz para sucção até 6m pot. 2"""""""""""""""""""""""""""""""" hp</v>
          </cell>
          <cell r="C1474" t="str">
            <v>CJ</v>
          </cell>
          <cell r="D1474">
            <v>499.7242</v>
          </cell>
        </row>
        <row r="1475">
          <cell r="A1475" t="str">
            <v>001.26.00120</v>
          </cell>
          <cell r="B1475" t="str">
            <v>Conjunto motor bomba centrifuga monoestagio com bocais flangeados - cf-7 mark ou similar - 03 cv</v>
          </cell>
          <cell r="C1475" t="str">
            <v>UN</v>
          </cell>
          <cell r="D1475">
            <v>276.7242</v>
          </cell>
        </row>
        <row r="1476">
          <cell r="A1476" t="str">
            <v>001.26.00140</v>
          </cell>
          <cell r="B1476" t="str">
            <v>Fornecimento e Instalação de Ar Condicionado Tipo Split 9 000 BTUS, Linha Tempstar ou Mesmo Padrão</v>
          </cell>
          <cell r="C1476" t="str">
            <v>CJ</v>
          </cell>
          <cell r="D1476">
            <v>2150</v>
          </cell>
        </row>
        <row r="1477">
          <cell r="A1477" t="str">
            <v>001.26.00160</v>
          </cell>
          <cell r="B1477" t="str">
            <v>Fornecimento e Instalação de Ar Condicionado Tipo Split 12 000 BTUS, Linha Tempstar ou Mesmo Padrão</v>
          </cell>
          <cell r="C1477" t="str">
            <v>CJ</v>
          </cell>
          <cell r="D1477">
            <v>2520</v>
          </cell>
        </row>
        <row r="1478">
          <cell r="A1478" t="str">
            <v>001.26.00180</v>
          </cell>
          <cell r="B1478" t="str">
            <v>Fornecimento e Instalação de Ar Condicionado Tipo Split 18 000 BTUS, Linha Tempstar ou Mesmo Padrão</v>
          </cell>
          <cell r="C1478" t="str">
            <v>CJ</v>
          </cell>
          <cell r="D1478">
            <v>2960</v>
          </cell>
        </row>
        <row r="1479">
          <cell r="A1479" t="str">
            <v>001.26.00200</v>
          </cell>
          <cell r="B1479" t="str">
            <v>Fornecimento e Instalação de Ar Condicionado Tipo Split 22 000 BTUS, Linha Tempstar ou Mesmo Padrão</v>
          </cell>
          <cell r="C1479" t="str">
            <v>CJ</v>
          </cell>
          <cell r="D1479">
            <v>4090</v>
          </cell>
        </row>
        <row r="1480">
          <cell r="A1480" t="str">
            <v>001.26.00220</v>
          </cell>
          <cell r="B1480" t="str">
            <v>Fornecimento e Instalação de Ar Condicionado Tipo Split 36 000 BTUS, Linha Tempstar ou Mesmo Padrão</v>
          </cell>
          <cell r="C1480" t="str">
            <v>CJ</v>
          </cell>
          <cell r="D1480">
            <v>5960</v>
          </cell>
        </row>
        <row r="1481">
          <cell r="A1481" t="str">
            <v>001.26.00240</v>
          </cell>
          <cell r="B1481" t="str">
            <v>Fornecimento e Instalação de Ar Condicionado Tipo Split 48 000 BTUS, Linha Tempstar ou Mesmo Padrão</v>
          </cell>
          <cell r="C1481" t="str">
            <v>CJ</v>
          </cell>
          <cell r="D1481">
            <v>7000</v>
          </cell>
        </row>
        <row r="1482">
          <cell r="A1482" t="str">
            <v>001.26.00260</v>
          </cell>
          <cell r="B1482" t="str">
            <v>Fornecimento e Instalação de Ar Condicionado Tipo Split 60 000 BTUS, Linha Tempstar ou Mesmo Padrão</v>
          </cell>
          <cell r="C1482" t="str">
            <v>CJ</v>
          </cell>
          <cell r="D1482">
            <v>7630</v>
          </cell>
        </row>
        <row r="1483">
          <cell r="A1483" t="str">
            <v>001.26.00280</v>
          </cell>
          <cell r="B1483" t="str">
            <v>Fornecimento e Instalação de Ar Condicionado Tipo Split 7 000 BTUS, Linha Silence ou Mesmo Padrão</v>
          </cell>
          <cell r="C1483" t="str">
            <v>CJ</v>
          </cell>
          <cell r="D1483">
            <v>2205</v>
          </cell>
        </row>
        <row r="1484">
          <cell r="A1484" t="str">
            <v>001.26.00300</v>
          </cell>
          <cell r="B1484" t="str">
            <v>Fornecimento e Instalação de Ar Condicionado Tipo Split 9 000 BTUS, Linha Silence ou Mesmo Padrão</v>
          </cell>
          <cell r="C1484" t="str">
            <v>CJ</v>
          </cell>
          <cell r="D1484">
            <v>2510</v>
          </cell>
        </row>
        <row r="1485">
          <cell r="A1485" t="str">
            <v>001.26.00320</v>
          </cell>
          <cell r="B1485" t="str">
            <v>Fornecimento e Instalação de Ar Condicionado Tipo Split 12 000 BTUS, Linha Silence ou Mesmo Padrão</v>
          </cell>
          <cell r="C1485" t="str">
            <v>CJ</v>
          </cell>
          <cell r="D1485">
            <v>2980</v>
          </cell>
        </row>
        <row r="1486">
          <cell r="A1486" t="str">
            <v>001.26.00340</v>
          </cell>
          <cell r="B1486" t="str">
            <v>Fornecimento e Instalação de Ar Condicionado Tipo Split 18 000 BTUS, Linha Silence ou Mesmo Padrão</v>
          </cell>
          <cell r="C1486" t="str">
            <v>CJ</v>
          </cell>
          <cell r="D1486">
            <v>4000</v>
          </cell>
        </row>
        <row r="1487">
          <cell r="A1487" t="str">
            <v>001.26.00360</v>
          </cell>
          <cell r="B1487" t="str">
            <v>Fornecimento e Instalação de Ar Condicionado Tipo Split 24 000 BTUS, Linha Silence ou Mesmo Padrão</v>
          </cell>
          <cell r="C1487" t="str">
            <v>CJ</v>
          </cell>
          <cell r="D1487">
            <v>4420</v>
          </cell>
        </row>
        <row r="1488">
          <cell r="A1488" t="str">
            <v>001.26.00380</v>
          </cell>
          <cell r="B1488" t="str">
            <v>Fornecimento e Instalação de Ar Condicionado Tipo Split 36 000 BTUS, Linha Modernitá ou Mesmo Padrão</v>
          </cell>
          <cell r="C1488" t="str">
            <v>CJ</v>
          </cell>
          <cell r="D1488">
            <v>6250</v>
          </cell>
        </row>
        <row r="1489">
          <cell r="A1489" t="str">
            <v>001.26.00400</v>
          </cell>
          <cell r="B1489" t="str">
            <v>Fornecimento e Instalação de Ar Condicionado Tipo Split 48 000 BTUS, Linha Silence ou Mesmo Padrão</v>
          </cell>
          <cell r="C1489" t="str">
            <v>CJ</v>
          </cell>
          <cell r="D1489">
            <v>8000</v>
          </cell>
        </row>
        <row r="1490">
          <cell r="A1490" t="str">
            <v>001.26.00420</v>
          </cell>
          <cell r="B1490" t="str">
            <v>Fornecimento e Instalação de Ar Condicionado Tipo Split 60 000 BTUS, Linha Silence ou Mesmo Padrão</v>
          </cell>
          <cell r="C1490" t="str">
            <v>CJ</v>
          </cell>
          <cell r="D1490">
            <v>8700</v>
          </cell>
        </row>
        <row r="1491">
          <cell r="A1491" t="str">
            <v>001.26.00440</v>
          </cell>
          <cell r="B1491" t="str">
            <v>Fornecimento e Instalação de Rede Figorígena (Tubo de Cobre 3/8"""""""" e 1/4""""""""; Cabo PP 4x1.50; Isolante Térmico em Espuma Para Tubulação 5/8"""""""" e Fita Aluminizada) Para Aparelho Ar Cond. Split até 10.000 BTU'S</v>
          </cell>
          <cell r="C1491" t="str">
            <v>ML</v>
          </cell>
          <cell r="D1491">
            <v>30.807600000000001</v>
          </cell>
        </row>
        <row r="1492">
          <cell r="A1492" t="str">
            <v>001.26.00460</v>
          </cell>
          <cell r="B1492" t="str">
            <v>Fornecimento e Instalação de Rede Figorígena (Tubo de Cobre 1/2"""""""" e 1/4""""""""; Cabo PP 4x1.50; Isolante Térmico em Espuma Para Tubulação 3/4"""""""" e Fita Aluminizada) Para Aparelho Ar Cond. Split de 12.000 BTU'S</v>
          </cell>
          <cell r="C1492" t="str">
            <v>ML</v>
          </cell>
          <cell r="D1492">
            <v>31.777799999999999</v>
          </cell>
        </row>
        <row r="1493">
          <cell r="A1493" t="str">
            <v>001.26.00480</v>
          </cell>
          <cell r="B1493" t="str">
            <v>Fornecimento e Instalação de Rede Figorígena (Tubo de Cobre 3/8"""""""" e 5/8""""""""; Cabo PP 4x1.50; Isolante Térmico em Espuma Para Tubulação 7/8"""""""" e Fita Aluminizada) Para Aparelho Ar Cond. Split de 24.000 BTU'S</v>
          </cell>
          <cell r="C1493" t="str">
            <v>ML</v>
          </cell>
          <cell r="D1493">
            <v>38.6693</v>
          </cell>
        </row>
        <row r="1494">
          <cell r="A1494" t="str">
            <v>001.26.00500</v>
          </cell>
          <cell r="B1494" t="str">
            <v>Fornecimento e Instalação de Rede Figorígena (Tubo de Cobre 1/2"""""""" e 7/8""""""""; Cabo PP 4x1.50; Isolante Térmico em Espuma Para Tubulação 1"""""""" e Fita Aluminizada) Para Aparelho Ar Cond. Split de 48.000 BTU'S</v>
          </cell>
          <cell r="C1494" t="str">
            <v>ML</v>
          </cell>
          <cell r="D1494">
            <v>42.8322</v>
          </cell>
        </row>
        <row r="1495">
          <cell r="A1495" t="str">
            <v>001.26.00520</v>
          </cell>
          <cell r="B1495" t="str">
            <v>Fornecimento e Instalação de Rede Figorígena (Tubo de Cobre 1/2"""""""" e 7/8""""""""; Cabo PP 4x1.50; Isolante Térmico em Espuma Para Tubulação 1"""""""" e Fita Aluminizada) Para Aparelho Ar Cond. Split de 60.000 BTU'S</v>
          </cell>
          <cell r="C1495" t="str">
            <v>ML</v>
          </cell>
          <cell r="D1495">
            <v>42.8322</v>
          </cell>
        </row>
        <row r="1496">
          <cell r="A1496" t="str">
            <v>001.27</v>
          </cell>
          <cell r="B1496" t="str">
            <v>INSTALAÇÕES ELÉTRICAS - CAIXAS DE INSPEÇÃO E PASSAGEM</v>
          </cell>
        </row>
        <row r="1497">
          <cell r="A1497" t="str">
            <v>001.27.00020</v>
          </cell>
          <cell r="B1497" t="str">
            <v>Execução de caixa de passagem de concreto de 5 cm espessura e tampa de concreto impermeabilizada de 30.00 x 30.00 x 30.00 cm</v>
          </cell>
          <cell r="C1497" t="str">
            <v>CJ</v>
          </cell>
          <cell r="D1497">
            <v>29.437000000000001</v>
          </cell>
        </row>
        <row r="1498">
          <cell r="A1498" t="str">
            <v>001.27.00040</v>
          </cell>
          <cell r="B1498" t="str">
            <v>Execução de caixa de passagem de concreto de 5 cm espessura e tampa de concreto impermeabilizada de 30.00 x 30.00 x 40.00 cm</v>
          </cell>
          <cell r="C1498" t="str">
            <v>CJ</v>
          </cell>
          <cell r="D1498">
            <v>33.503799999999998</v>
          </cell>
        </row>
        <row r="1499">
          <cell r="A1499" t="str">
            <v>001.27.00060</v>
          </cell>
          <cell r="B1499" t="str">
            <v>Execução de caixa de passagem de concreto de 5 cm espessura e tampa de concreto impermeabilizada de 40.00 x 40.00 x 40.00 cm</v>
          </cell>
          <cell r="C1499" t="str">
            <v>CJ</v>
          </cell>
          <cell r="D1499">
            <v>49.586199999999998</v>
          </cell>
        </row>
        <row r="1500">
          <cell r="A1500" t="str">
            <v>001.27.00080</v>
          </cell>
          <cell r="B1500" t="str">
            <v>Execução de caixa de passagem de concreto de 5 cm espessura e tampa de concreto impermeabilizada de 40.00 x 40.00 x 50.00 cm</v>
          </cell>
          <cell r="C1500" t="str">
            <v>CJ</v>
          </cell>
          <cell r="D1500">
            <v>56.5075</v>
          </cell>
        </row>
        <row r="1501">
          <cell r="A1501" t="str">
            <v>001.27.00100</v>
          </cell>
          <cell r="B1501" t="str">
            <v>Execução de caixa de passagem de concreto de 5 cm espessura e tampa de concreto impermeabilizada de 50.00 x 50.00 x 50.00 cm</v>
          </cell>
          <cell r="C1501" t="str">
            <v>CJ</v>
          </cell>
          <cell r="D1501">
            <v>74.833799999999997</v>
          </cell>
        </row>
        <row r="1502">
          <cell r="A1502" t="str">
            <v>001.27.00120</v>
          </cell>
          <cell r="B1502" t="str">
            <v>Execução de caixa de passagem de concreto de 5 cm espessura e tampa de concreto impermeabilizada de 50.00 x 50.00 x 60.00 cm</v>
          </cell>
          <cell r="C1502" t="str">
            <v>CJ</v>
          </cell>
          <cell r="D1502">
            <v>83.626800000000003</v>
          </cell>
        </row>
        <row r="1503">
          <cell r="A1503" t="str">
            <v>001.27.00140</v>
          </cell>
          <cell r="B1503" t="str">
            <v>Execução de caixa de passagem de concreto de 5 cm espessura e tampa de concreto impermeabilizada de 60.00 x 60.00 x 60.00 cm</v>
          </cell>
          <cell r="C1503" t="str">
            <v>CJ</v>
          </cell>
          <cell r="D1503">
            <v>105.94499999999999</v>
          </cell>
        </row>
        <row r="1504">
          <cell r="A1504" t="str">
            <v>001.27.00160</v>
          </cell>
          <cell r="B1504" t="str">
            <v>Execução de caixa de passagem de concreto de 5 cm espessura e tampa de concreto impermeabilizada de 80.00 x 80.00 x 80.00 cm</v>
          </cell>
          <cell r="C1504" t="str">
            <v>CJ</v>
          </cell>
          <cell r="D1504">
            <v>185.191</v>
          </cell>
        </row>
        <row r="1505">
          <cell r="A1505" t="str">
            <v>001.27.00180</v>
          </cell>
          <cell r="B1505" t="str">
            <v>Execução de caixa de passagem de concreto de 5 cm espessura e tampa de concreto impermeabilizada de 80.00 x 80.00 x 100.00 cm</v>
          </cell>
          <cell r="C1505" t="str">
            <v>CJ</v>
          </cell>
          <cell r="D1505">
            <v>214.8946</v>
          </cell>
        </row>
        <row r="1506">
          <cell r="A1506" t="str">
            <v>001.27.00200</v>
          </cell>
          <cell r="B1506" t="str">
            <v>Execução de caixa de passagem de alvenaria de 1/2 vez c/ tampa de concreto impermeabilizada 30.00 x 30.00 x 30.00 cm</v>
          </cell>
          <cell r="C1506" t="str">
            <v>CJ</v>
          </cell>
          <cell r="D1506">
            <v>42.7376</v>
          </cell>
        </row>
        <row r="1507">
          <cell r="A1507" t="str">
            <v>001.27.00220</v>
          </cell>
          <cell r="B1507" t="str">
            <v>Execução de caixa de passagem de alvenaria de 1/2 vez c/ tampa de concreto impermeabilizada 30.00 x 30.00 x 40.00 cm</v>
          </cell>
          <cell r="C1507" t="str">
            <v>CJ</v>
          </cell>
          <cell r="D1507">
            <v>50.0625</v>
          </cell>
        </row>
        <row r="1508">
          <cell r="A1508" t="str">
            <v>001.27.00240</v>
          </cell>
          <cell r="B1508" t="str">
            <v>Execução de caixa de passagem de alvenaria de 1/2 vez c/ tampa de concreto impermeabilizada 40.00 x 40.00 x 40.00 cm</v>
          </cell>
          <cell r="C1508" t="str">
            <v>CJ</v>
          </cell>
          <cell r="D1508">
            <v>62.212899999999998</v>
          </cell>
        </row>
        <row r="1509">
          <cell r="A1509" t="str">
            <v>001.27.00260</v>
          </cell>
          <cell r="B1509" t="str">
            <v>Execução de caixa de passagem de alvenaria de 1/2 vez c/ tampa de concreto impermeabilizada 40.00 x 40.00 x 50.00 cm</v>
          </cell>
          <cell r="C1509" t="str">
            <v>CJ</v>
          </cell>
          <cell r="D1509">
            <v>73.571399999999997</v>
          </cell>
        </row>
        <row r="1510">
          <cell r="A1510" t="str">
            <v>001.27.00280</v>
          </cell>
          <cell r="B1510" t="str">
            <v>Execução de caixa de passagem de alvenaria de 1/2 vez c/ tampa de concreto impermeabiliada 50.00 x 50.00 x 50.00 cm</v>
          </cell>
          <cell r="C1510" t="str">
            <v>CJ</v>
          </cell>
          <cell r="D1510">
            <v>90.819299999999998</v>
          </cell>
        </row>
        <row r="1511">
          <cell r="A1511" t="str">
            <v>001.27.00300</v>
          </cell>
          <cell r="B1511" t="str">
            <v>Exeucução de caixa de passagem de alvenaria de 1/2 vez c/ tampa de concreto impermeabilizada 50.00 x 50.00 x 60.0 cm</v>
          </cell>
          <cell r="C1511" t="str">
            <v>CJ</v>
          </cell>
          <cell r="D1511">
            <v>101.2668</v>
          </cell>
        </row>
        <row r="1512">
          <cell r="A1512" t="str">
            <v>001.27.00320</v>
          </cell>
          <cell r="B1512" t="str">
            <v>Execuçãoo de caixa de passagem de alvenaria de 1/2 vez c/ tampa de concreto impermeabilizada 60.00 x 60.00 x 60.00 cm</v>
          </cell>
          <cell r="C1512" t="str">
            <v>CJ</v>
          </cell>
          <cell r="D1512">
            <v>123.7026</v>
          </cell>
        </row>
        <row r="1513">
          <cell r="A1513" t="str">
            <v>001.27.00340</v>
          </cell>
          <cell r="B1513" t="str">
            <v>Execução de caixa de passagem de alvenaria de 1/2 vez c/ tampa de concreto impermeabilizada 80.00 x 80.00 x 80.00 cm</v>
          </cell>
          <cell r="C1513" t="str">
            <v>CJ</v>
          </cell>
          <cell r="D1513">
            <v>203.7149</v>
          </cell>
        </row>
        <row r="1514">
          <cell r="A1514" t="str">
            <v>001.27.00360</v>
          </cell>
          <cell r="B1514" t="str">
            <v>Execução de caixa de passagem de alvenaria de 1/2 vez c/ tampa de concreto impermeabilizada 80.00 x 80.00 x 100.00 cm</v>
          </cell>
          <cell r="C1514" t="str">
            <v>CJ</v>
          </cell>
          <cell r="D1514">
            <v>239.95400000000001</v>
          </cell>
        </row>
        <row r="1515">
          <cell r="A1515" t="str">
            <v>001.28</v>
          </cell>
          <cell r="B1515" t="str">
            <v>INSTALAÇÕES ELÉTRICAS - ALTA TENSÃO</v>
          </cell>
        </row>
        <row r="1516">
          <cell r="A1516" t="str">
            <v>001.28.00020</v>
          </cell>
          <cell r="B1516" t="str">
            <v>Fornecimento e Instalação de Fio de Alumínio nº 6 AWG (37 kg / km)</v>
          </cell>
          <cell r="C1516" t="str">
            <v>KG</v>
          </cell>
          <cell r="D1516">
            <v>16.091100000000001</v>
          </cell>
        </row>
        <row r="1517">
          <cell r="A1517" t="str">
            <v>001.28.00040</v>
          </cell>
          <cell r="B1517" t="str">
            <v>Fornecimento e Instalação de Fusível NH 63 A, 500 V</v>
          </cell>
          <cell r="C1517" t="str">
            <v>UN</v>
          </cell>
          <cell r="D1517">
            <v>5.1638999999999999</v>
          </cell>
        </row>
        <row r="1518">
          <cell r="A1518" t="str">
            <v>001.28.00060</v>
          </cell>
          <cell r="B1518" t="str">
            <v>Fornecimento e Instalação de Fusível NH 80 A, 500 V</v>
          </cell>
          <cell r="C1518" t="str">
            <v>UN</v>
          </cell>
          <cell r="D1518">
            <v>5.1638999999999999</v>
          </cell>
        </row>
        <row r="1519">
          <cell r="A1519" t="str">
            <v>001.28.00080</v>
          </cell>
          <cell r="B1519" t="str">
            <v>Fornecimento e Instalação de Fusível NH 100 A, 500 V</v>
          </cell>
          <cell r="C1519" t="str">
            <v>UN</v>
          </cell>
          <cell r="D1519">
            <v>5.1638999999999999</v>
          </cell>
        </row>
        <row r="1520">
          <cell r="A1520" t="str">
            <v>001.28.00100</v>
          </cell>
          <cell r="B1520" t="str">
            <v>Fornecimento e Instalação de Fusível NH 160 A, 500 V</v>
          </cell>
          <cell r="C1520" t="str">
            <v>UN</v>
          </cell>
          <cell r="D1520">
            <v>5.1939000000000002</v>
          </cell>
        </row>
        <row r="1521">
          <cell r="A1521" t="str">
            <v>001.28.00120</v>
          </cell>
          <cell r="B1521" t="str">
            <v>Fornecimento e Instalação de Fusível NH 200 A, 500 V</v>
          </cell>
          <cell r="C1521" t="str">
            <v>UN</v>
          </cell>
          <cell r="D1521">
            <v>14.9857</v>
          </cell>
        </row>
        <row r="1522">
          <cell r="A1522" t="str">
            <v>001.28.00140</v>
          </cell>
          <cell r="B1522" t="str">
            <v>Fornecimento e Instalação de Fusível NH 315 A, 500 V</v>
          </cell>
          <cell r="C1522" t="str">
            <v>UN</v>
          </cell>
          <cell r="D1522">
            <v>23.335699999999999</v>
          </cell>
        </row>
        <row r="1523">
          <cell r="A1523" t="str">
            <v>001.28.00160</v>
          </cell>
          <cell r="B1523" t="str">
            <v>Fornecimento e Instalação de Fusível NH 400 A, 500 V</v>
          </cell>
          <cell r="C1523" t="str">
            <v>UN</v>
          </cell>
          <cell r="D1523">
            <v>23.335699999999999</v>
          </cell>
        </row>
        <row r="1524">
          <cell r="A1524" t="str">
            <v>001.28.00180</v>
          </cell>
          <cell r="B1524" t="str">
            <v>Fornecimento e Instalação de Fusível NH 630 A, 500 V</v>
          </cell>
          <cell r="C1524" t="str">
            <v>UN</v>
          </cell>
          <cell r="D1524">
            <v>34.935699999999997</v>
          </cell>
        </row>
        <row r="1525">
          <cell r="A1525" t="str">
            <v>001.28.00200</v>
          </cell>
          <cell r="B1525" t="str">
            <v>Fornecimento e instalação de chave blindada triplar 3x125amp/500v</v>
          </cell>
          <cell r="C1525" t="str">
            <v>CJ</v>
          </cell>
          <cell r="D1525">
            <v>322.3707</v>
          </cell>
        </row>
        <row r="1526">
          <cell r="A1526" t="str">
            <v>001.28.00220</v>
          </cell>
          <cell r="B1526" t="str">
            <v>Fornecimento e Instalação de Armação Secundária 02 Estribos- Zincada</v>
          </cell>
          <cell r="C1526" t="str">
            <v>UN</v>
          </cell>
          <cell r="D1526">
            <v>14.4152</v>
          </cell>
        </row>
        <row r="1527">
          <cell r="A1527" t="str">
            <v>001.28.00240</v>
          </cell>
          <cell r="B1527" t="str">
            <v>Fornecimento e Instalação de Isolador Tipo Roldana 76 x 79 mm2</v>
          </cell>
          <cell r="C1527" t="str">
            <v>UN</v>
          </cell>
          <cell r="D1527">
            <v>2.9152</v>
          </cell>
        </row>
        <row r="1528">
          <cell r="A1528" t="str">
            <v>001.28.00260</v>
          </cell>
          <cell r="B1528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528" t="str">
            <v>M2</v>
          </cell>
          <cell r="D1528">
            <v>143.21899999999999</v>
          </cell>
        </row>
        <row r="1529">
          <cell r="A1529" t="str">
            <v>001.28.00280</v>
          </cell>
          <cell r="B1529" t="str">
            <v>Fornecimento e instalação de placa de advertência com os dizeres """"""""perigo de morte alta tensão""""""""</v>
          </cell>
          <cell r="C1529" t="str">
            <v>PC</v>
          </cell>
          <cell r="D1529">
            <v>36.119199999999999</v>
          </cell>
        </row>
        <row r="1530">
          <cell r="A1530" t="str">
            <v>001.28.00300</v>
          </cell>
          <cell r="B1530" t="str">
            <v>Fornecimento e instalação de arame de aço galvanizado nº 14bwg (27 2g/m)</v>
          </cell>
          <cell r="C1530" t="str">
            <v>KG</v>
          </cell>
          <cell r="D1530">
            <v>8.3538999999999994</v>
          </cell>
        </row>
        <row r="1531">
          <cell r="A1531" t="str">
            <v>001.28.00320</v>
          </cell>
          <cell r="B1531" t="str">
            <v>Fornecimento e instalação de cabo de aço 6.4mm 1/4""""""""</v>
          </cell>
          <cell r="C1531" t="str">
            <v>ML</v>
          </cell>
          <cell r="D1531">
            <v>2.5829</v>
          </cell>
        </row>
        <row r="1532">
          <cell r="A1532" t="str">
            <v>001.28.00340</v>
          </cell>
          <cell r="B1532" t="str">
            <v>Esticador galvanizado de diâm. 1/2""""""""</v>
          </cell>
          <cell r="C1532" t="str">
            <v>UN</v>
          </cell>
          <cell r="D1532">
            <v>13.0357</v>
          </cell>
        </row>
        <row r="1533">
          <cell r="A1533" t="str">
            <v>001.28.00360</v>
          </cell>
          <cell r="B1533" t="str">
            <v>Fornecimento e instalação de sapatilha para cabo de aço ate 3/8</v>
          </cell>
          <cell r="C1533" t="str">
            <v>UN</v>
          </cell>
          <cell r="D1533">
            <v>1.5739000000000001</v>
          </cell>
        </row>
        <row r="1534">
          <cell r="A1534" t="str">
            <v>001.28.00380</v>
          </cell>
          <cell r="B1534" t="str">
            <v>Fornecimento e instalação de fita de alumínio para proteção de 1 x 10 mm</v>
          </cell>
          <cell r="C1534" t="str">
            <v>KG</v>
          </cell>
          <cell r="D1534">
            <v>34.317599999999999</v>
          </cell>
        </row>
        <row r="1535">
          <cell r="A1535" t="str">
            <v>001.28.00400</v>
          </cell>
          <cell r="B1535" t="str">
            <v>Fornecimento e instalação de arruela redonda para parafuso diam. 16.00 mm (5/8"""""""""""""""")</v>
          </cell>
          <cell r="C1535" t="str">
            <v>UN</v>
          </cell>
          <cell r="D1535">
            <v>0.79190000000000005</v>
          </cell>
        </row>
        <row r="1536">
          <cell r="A1536" t="str">
            <v>001.28.00420</v>
          </cell>
          <cell r="B1536" t="str">
            <v>Fornecimento e instalação de porca quadrada para parafuso diâmetro 16.00mm</v>
          </cell>
          <cell r="C1536" t="str">
            <v>UN</v>
          </cell>
          <cell r="D1536">
            <v>1.2239</v>
          </cell>
        </row>
        <row r="1537">
          <cell r="A1537" t="str">
            <v>001.28.00440</v>
          </cell>
          <cell r="B1537" t="str">
            <v>Fornecimento e instalação de Cabo de Alumínio Nú 2 CA AWG (Sem Alma)</v>
          </cell>
          <cell r="C1537" t="str">
            <v>KG</v>
          </cell>
          <cell r="D1537">
            <v>19.201499999999999</v>
          </cell>
        </row>
        <row r="1538">
          <cell r="A1538" t="str">
            <v>001.28.00460</v>
          </cell>
          <cell r="B1538" t="str">
            <v>Fornecimento e instalação de Cabo de Alumínio Nú 2 CAA AWG SPARROW</v>
          </cell>
          <cell r="C1538" t="str">
            <v>KG</v>
          </cell>
          <cell r="D1538">
            <v>16.049700000000001</v>
          </cell>
        </row>
        <row r="1539">
          <cell r="A1539" t="str">
            <v>001.28.00480</v>
          </cell>
          <cell r="B1539" t="str">
            <v>Fornecimento e Instalação de Cabo de Alumínio Multiplexado 3 x 1 x 35 mm2 + 35 mm2 - Fase CA, Isolamento com XLPE e Neutro Nú CAL</v>
          </cell>
          <cell r="C1539" t="str">
            <v>ML</v>
          </cell>
          <cell r="D1539">
            <v>12.3879</v>
          </cell>
        </row>
        <row r="1540">
          <cell r="A1540" t="str">
            <v>001.28.00500</v>
          </cell>
          <cell r="B1540" t="str">
            <v>Fornecimento e Instalação de Cabo de Alumínio Multiplexado 3 x 1 x 70 mm2 + 70 mm2 - Fase CA, Isolamento com XLPE e Neutro Nú CAL</v>
          </cell>
          <cell r="C1540" t="str">
            <v>ML</v>
          </cell>
          <cell r="D1540">
            <v>21.639299999999999</v>
          </cell>
        </row>
        <row r="1541">
          <cell r="A1541" t="str">
            <v>001.28.00520</v>
          </cell>
          <cell r="B1541" t="str">
            <v>Fornecimento e Instalação de Cabo de Alumínio Multiplexado 3 x 1 x 120 mm2 + 70 mm2 - Fase CA, Isolamento com XLPE e Neutro Nú CAL</v>
          </cell>
          <cell r="C1541" t="str">
            <v>ML</v>
          </cell>
          <cell r="D1541">
            <v>32.8491</v>
          </cell>
        </row>
        <row r="1542">
          <cell r="A1542" t="str">
            <v>001.28.00540</v>
          </cell>
          <cell r="B1542" t="str">
            <v>Fornecimento e instalação de Cruzeta de Concreto 90 x 90 x 2000 mm - 250 daN - Retangular</v>
          </cell>
          <cell r="C1542" t="str">
            <v>UN</v>
          </cell>
          <cell r="D1542">
            <v>63.207799999999999</v>
          </cell>
        </row>
        <row r="1543">
          <cell r="A1543" t="str">
            <v>001.28.00560</v>
          </cell>
          <cell r="B1543" t="str">
            <v>Fornecimento e Instalação de Mão Francesa Plana 3/16"""""""""""""""" x 32 x 619 mm</v>
          </cell>
          <cell r="C1543" t="str">
            <v>UN</v>
          </cell>
          <cell r="D1543">
            <v>7.5087000000000002</v>
          </cell>
        </row>
        <row r="1544">
          <cell r="A1544" t="str">
            <v>001.28.00580</v>
          </cell>
          <cell r="B1544" t="str">
            <v>Fornecimento e Instalação de Olhal Para Parafuso de Diam.16mm</v>
          </cell>
          <cell r="C1544" t="str">
            <v>UN</v>
          </cell>
          <cell r="D1544">
            <v>8.7087000000000003</v>
          </cell>
        </row>
        <row r="1545">
          <cell r="A1545" t="str">
            <v>001.28.00600</v>
          </cell>
          <cell r="B1545" t="str">
            <v>Fornecimento e Instalação de Isolador de Disco de 154.00 mm (6"""""""""""""""")</v>
          </cell>
          <cell r="C1545" t="str">
            <v>UN</v>
          </cell>
          <cell r="D1545">
            <v>25.358699999999999</v>
          </cell>
        </row>
        <row r="1546">
          <cell r="A1546" t="str">
            <v>001.28.00620</v>
          </cell>
          <cell r="B1546" t="str">
            <v>Fornecimento e instalação de Isolador de Pilar 15.00 Kv - 110 Kv</v>
          </cell>
          <cell r="C1546" t="str">
            <v>UN</v>
          </cell>
          <cell r="D1546">
            <v>59.3947</v>
          </cell>
        </row>
        <row r="1547">
          <cell r="A1547" t="str">
            <v>001.28.00640</v>
          </cell>
          <cell r="B1547" t="str">
            <v>Fornecimento e instalação de Isolador de Pilar 34,50 Kv - 170 Kv</v>
          </cell>
          <cell r="C1547" t="str">
            <v>UN</v>
          </cell>
          <cell r="D1547">
            <v>56.134700000000002</v>
          </cell>
        </row>
        <row r="1548">
          <cell r="A1548" t="str">
            <v>001.28.00650</v>
          </cell>
          <cell r="B1548" t="str">
            <v>Fornecimento e Instalação de Pino Auto Travante 16.00 x 140.00 mm 15/34.5 KV</v>
          </cell>
          <cell r="C1548" t="str">
            <v>UN</v>
          </cell>
          <cell r="D1548">
            <v>7.1462000000000003</v>
          </cell>
        </row>
        <row r="1549">
          <cell r="A1549" t="str">
            <v>001.28.00660</v>
          </cell>
          <cell r="B1549" t="str">
            <v>Fornecimento e Instalação de Pino Auto Travante 16.00 x 168.00 mm 15/34.5 KV</v>
          </cell>
          <cell r="C1549" t="str">
            <v>UN</v>
          </cell>
          <cell r="D1549">
            <v>6.8061999999999996</v>
          </cell>
        </row>
        <row r="1550">
          <cell r="A1550" t="str">
            <v>001.28.00670</v>
          </cell>
          <cell r="B1550" t="str">
            <v>Fornecimento e Instalação de Pino Auto Travante 16.00 x 200.00 mm 15/34.5 KV</v>
          </cell>
          <cell r="C1550" t="str">
            <v>UN</v>
          </cell>
          <cell r="D1550">
            <v>7.6462000000000003</v>
          </cell>
        </row>
        <row r="1551">
          <cell r="A1551" t="str">
            <v>001.28.00680</v>
          </cell>
          <cell r="B1551" t="str">
            <v>Fornecimento e Instalação de Arruela Quadrada 16.00 de 38.00mm X 3.00 mm com Furo de 18.00 mm</v>
          </cell>
          <cell r="C1551" t="str">
            <v>UN</v>
          </cell>
          <cell r="D1551">
            <v>0.58709999999999996</v>
          </cell>
        </row>
        <row r="1552">
          <cell r="A1552" t="str">
            <v>001.28.00700</v>
          </cell>
          <cell r="B1552" t="str">
            <v>Fornecimento e Instalação de Gancho Olhal</v>
          </cell>
          <cell r="C1552" t="str">
            <v>UN</v>
          </cell>
          <cell r="D1552">
            <v>6.5769000000000002</v>
          </cell>
        </row>
        <row r="1553">
          <cell r="A1553" t="str">
            <v>001.28.00720</v>
          </cell>
          <cell r="B1553" t="str">
            <v>Fornecimento e instalação de chave fusível XS 15 Kv 300 A 10 KA Mod C</v>
          </cell>
          <cell r="C1553" t="str">
            <v>UN</v>
          </cell>
          <cell r="D1553">
            <v>140.41839999999999</v>
          </cell>
        </row>
        <row r="1554">
          <cell r="A1554" t="str">
            <v>001.28.00740</v>
          </cell>
          <cell r="B1554" t="str">
            <v>Fornecimento e Instalação de Chave Fusível XS 36,2 Kv 300 A 5 KA Mod C</v>
          </cell>
          <cell r="C1554" t="str">
            <v>UN</v>
          </cell>
          <cell r="D1554">
            <v>205.5384</v>
          </cell>
        </row>
        <row r="1555">
          <cell r="A1555" t="str">
            <v>001.28.00760</v>
          </cell>
          <cell r="B1555" t="str">
            <v>Fornecimento e Instalação de Chave Seccionadora Unipolar 15 Kv 630 A 95 KV C/ Terminal</v>
          </cell>
          <cell r="C1555" t="str">
            <v>UN</v>
          </cell>
          <cell r="D1555">
            <v>236.57149999999999</v>
          </cell>
        </row>
        <row r="1556">
          <cell r="A1556" t="str">
            <v>001.28.00780</v>
          </cell>
          <cell r="B1556" t="str">
            <v>Fornecimento e Instalação de Chave Seccionadora Unipolar 36,2 Kv 630 A 95 KV C/ Terminal</v>
          </cell>
          <cell r="C1556" t="str">
            <v>UN</v>
          </cell>
          <cell r="D1556">
            <v>405.11919999999998</v>
          </cell>
        </row>
        <row r="1557">
          <cell r="A1557" t="str">
            <v>001.28.00800</v>
          </cell>
          <cell r="B1557" t="str">
            <v>Fornecimento e Instalação de Protetor de Bucha A. T. de Trafo 15 KV</v>
          </cell>
          <cell r="C1557" t="str">
            <v>UN</v>
          </cell>
          <cell r="D1557">
            <v>15.6869</v>
          </cell>
        </row>
        <row r="1558">
          <cell r="A1558" t="str">
            <v>001.28.00820</v>
          </cell>
          <cell r="B1558" t="str">
            <v>Fornecimento e Instalação de Elo Fusível de Alta Tensão 1 H 500 mm</v>
          </cell>
          <cell r="C1558" t="str">
            <v>UN</v>
          </cell>
          <cell r="D1558">
            <v>4.0476999999999999</v>
          </cell>
        </row>
        <row r="1559">
          <cell r="A1559" t="str">
            <v>001.28.00840</v>
          </cell>
          <cell r="B1559" t="str">
            <v>Fornecimento e Instalação de Elo Fusível de Alta Tensão 2 H 500 mm</v>
          </cell>
          <cell r="C1559" t="str">
            <v>UN</v>
          </cell>
          <cell r="D1559">
            <v>4.0476999999999999</v>
          </cell>
        </row>
        <row r="1560">
          <cell r="A1560" t="str">
            <v>001.28.00860</v>
          </cell>
          <cell r="B1560" t="str">
            <v>Fornecimento e Instalação de Elo Fusível de Alta Tensão 3 H 500 mm</v>
          </cell>
          <cell r="C1560" t="str">
            <v>UN</v>
          </cell>
          <cell r="D1560">
            <v>4.0476999999999999</v>
          </cell>
        </row>
        <row r="1561">
          <cell r="A1561" t="str">
            <v>001.28.00880</v>
          </cell>
          <cell r="B1561" t="str">
            <v>Fornecimento e Instalação de Elo Fusível de Alta Tensão 5 H 500 mm</v>
          </cell>
          <cell r="C1561" t="str">
            <v>UN</v>
          </cell>
          <cell r="D1561">
            <v>4.0476999999999999</v>
          </cell>
        </row>
        <row r="1562">
          <cell r="A1562" t="str">
            <v>001.28.00900</v>
          </cell>
          <cell r="B1562" t="str">
            <v>Fornecimento e Instalação de Elo Fusível de Alta Tensão 6 K 500 mm</v>
          </cell>
          <cell r="C1562" t="str">
            <v>UN</v>
          </cell>
          <cell r="D1562">
            <v>4.0476999999999999</v>
          </cell>
        </row>
        <row r="1563">
          <cell r="A1563" t="str">
            <v>001.28.00920</v>
          </cell>
          <cell r="B1563" t="str">
            <v>Fornecimento e Instalação de Elo Fusível de Alta Tensão 15 K 500 mm</v>
          </cell>
          <cell r="C1563" t="str">
            <v>UN</v>
          </cell>
          <cell r="D1563">
            <v>4.5476999999999999</v>
          </cell>
        </row>
        <row r="1564">
          <cell r="A1564" t="str">
            <v>001.28.00940</v>
          </cell>
          <cell r="B1564" t="str">
            <v>Fornecimento e Instalação de Elo Fusível de Alta Tensão 25 K 500 mm</v>
          </cell>
          <cell r="C1564" t="str">
            <v>UN</v>
          </cell>
          <cell r="D1564">
            <v>4.8476999999999997</v>
          </cell>
        </row>
        <row r="1565">
          <cell r="A1565" t="str">
            <v>001.28.00960</v>
          </cell>
          <cell r="B1565" t="str">
            <v>Fornecimento e Instalação de Para Raios 12 KV 10 KA Polimérico ZQP</v>
          </cell>
          <cell r="C1565" t="str">
            <v>UN</v>
          </cell>
          <cell r="D1565">
            <v>151.82839999999999</v>
          </cell>
        </row>
        <row r="1566">
          <cell r="A1566" t="str">
            <v>001.28.00980</v>
          </cell>
          <cell r="B1566" t="str">
            <v>Fornecimento e Instalação de Para Raios 30 KV 10 KA Polimérico ZQP</v>
          </cell>
          <cell r="C1566" t="str">
            <v>UN</v>
          </cell>
          <cell r="D1566">
            <v>351.63839999999999</v>
          </cell>
        </row>
        <row r="1567">
          <cell r="A1567" t="str">
            <v>001.28.01000</v>
          </cell>
          <cell r="B1567" t="str">
            <v>Fornecimento e Instalação de Suporte Padronizado para Transformador Para Poste DT 195 X 100 mm</v>
          </cell>
          <cell r="C1567" t="str">
            <v>UN</v>
          </cell>
          <cell r="D1567">
            <v>70.498400000000004</v>
          </cell>
        </row>
        <row r="1568">
          <cell r="A1568" t="str">
            <v>001.28.01020</v>
          </cell>
          <cell r="B1568" t="str">
            <v>Fornecimento e Instalação de Suporte Para Transformador Em Poste Circular 210 mm</v>
          </cell>
          <cell r="C1568" t="str">
            <v>UN</v>
          </cell>
          <cell r="D1568">
            <v>66.238399999999999</v>
          </cell>
        </row>
        <row r="1569">
          <cell r="A1569" t="str">
            <v>001.28.01040</v>
          </cell>
          <cell r="B1569" t="str">
            <v>Fornecimento e Instalação de Suporte Para Transformador Em Poste Circular 230 mm</v>
          </cell>
          <cell r="C1569" t="str">
            <v>UN</v>
          </cell>
          <cell r="D1569">
            <v>71.238399999999999</v>
          </cell>
        </row>
        <row r="1570">
          <cell r="A1570" t="str">
            <v>001.28.01060</v>
          </cell>
          <cell r="B1570" t="str">
            <v>Fornecimento e instalação de transformador Monofásico - MRT - Tensão Secundária 245/127 V 34.5 KV - 15 KVA</v>
          </cell>
          <cell r="C1570" t="str">
            <v>UN</v>
          </cell>
          <cell r="D1570">
            <v>2042.8607999999999</v>
          </cell>
        </row>
        <row r="1571">
          <cell r="A1571" t="str">
            <v>001.28.01080</v>
          </cell>
          <cell r="B1571" t="str">
            <v>Forneciemnto e instalação de transformador trifásico 13 8 13 2 6 6kv/220v primário em triângulo secundário em estrela 30 kva</v>
          </cell>
          <cell r="C1571" t="str">
            <v>UN</v>
          </cell>
          <cell r="D1571">
            <v>3501.8607999999999</v>
          </cell>
        </row>
        <row r="1572">
          <cell r="A1572" t="str">
            <v>001.28.01100</v>
          </cell>
          <cell r="B1572" t="str">
            <v>Forneciemnto e instalação de transformador trifásico 13 8 13 2 6 6kv/220v primário em triângulo secundário em estrela 45 kva</v>
          </cell>
          <cell r="C1572" t="str">
            <v>UN</v>
          </cell>
          <cell r="D1572">
            <v>4263.8608000000004</v>
          </cell>
        </row>
        <row r="1573">
          <cell r="A1573" t="str">
            <v>001.28.01120</v>
          </cell>
          <cell r="B1573" t="str">
            <v>Forneciemnto e instalação de transformador trifásico 13 8 13 2 6 6kv/220v primário em triângulo secundário em estrela 75 kva</v>
          </cell>
          <cell r="C1573" t="str">
            <v>UN</v>
          </cell>
          <cell r="D1573">
            <v>5924.0528000000004</v>
          </cell>
        </row>
        <row r="1574">
          <cell r="A1574" t="str">
            <v>001.28.01140</v>
          </cell>
          <cell r="B1574" t="str">
            <v>Forneciemnto e instalação de transformador trifásico 13 8 13 2 6 6kv/220v primário em triângulo secundário em estrela 112.5 kva</v>
          </cell>
          <cell r="C1574" t="str">
            <v>UN</v>
          </cell>
          <cell r="D1574">
            <v>7465.0680000000002</v>
          </cell>
        </row>
        <row r="1575">
          <cell r="A1575" t="str">
            <v>001.28.01160</v>
          </cell>
          <cell r="B1575" t="str">
            <v>Fornecimento e instalação de transformador trifásico 13 8 13 2 6 6kv/220v primário em triângulo secundário em estrela 150 kva</v>
          </cell>
          <cell r="C1575" t="str">
            <v>UN</v>
          </cell>
          <cell r="D1575">
            <v>9232.768</v>
          </cell>
        </row>
        <row r="1576">
          <cell r="A1576" t="str">
            <v>001.28.01180</v>
          </cell>
          <cell r="B1576" t="str">
            <v>Fornecimento e instalação de transformador trifásico 13 8 13 2 6 6kv/220v primário em triângulo secundário em estrela 15 kva</v>
          </cell>
          <cell r="C1576" t="str">
            <v>UN</v>
          </cell>
          <cell r="D1576">
            <v>2352.384</v>
          </cell>
        </row>
        <row r="1577">
          <cell r="A1577" t="str">
            <v>001.28.01200</v>
          </cell>
          <cell r="B1577" t="str">
            <v>Fornecimento e instalação de transformador trifásico 13 8 13 2 6 6kv/220v primário em triângulo secundário em estrela 225 kva</v>
          </cell>
          <cell r="C1577" t="str">
            <v>UN</v>
          </cell>
          <cell r="D1577">
            <v>12229.168</v>
          </cell>
        </row>
        <row r="1578">
          <cell r="A1578" t="str">
            <v>001.28.01220</v>
          </cell>
          <cell r="B1578" t="str">
            <v>Forneciemnto e instalação de transformador trifásico 13 8 13 2 6 6kv/220v primário em triângulo secundário em estrela 300 kva</v>
          </cell>
          <cell r="C1578" t="str">
            <v>UN</v>
          </cell>
          <cell r="D1578">
            <v>15342.168</v>
          </cell>
        </row>
        <row r="1579">
          <cell r="A1579" t="str">
            <v>001.28.01240</v>
          </cell>
          <cell r="B1579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579" t="str">
            <v>UN</v>
          </cell>
          <cell r="D1579">
            <v>21867.96</v>
          </cell>
        </row>
        <row r="1580">
          <cell r="A1580" t="str">
            <v>001.28.01260</v>
          </cell>
          <cell r="B1580" t="str">
            <v>Fornecimento e instalação de parafuso cabeça quadrada """"""""""""""""máquina"""""""""""""""", dim.16.00mm x 125.00mm, incl. Porca Quadrada Diam. Interno 16.00 mm</v>
          </cell>
          <cell r="C1580" t="str">
            <v>CJ</v>
          </cell>
          <cell r="D1580">
            <v>3.0634999999999999</v>
          </cell>
        </row>
        <row r="1581">
          <cell r="A1581" t="str">
            <v>001.28.01280</v>
          </cell>
          <cell r="B1581" t="str">
            <v>Fornecimento e instalação de parafuso cabeça quadrada """"""""""""""""máquina"""""""""""""""", dim.16.00mm x 150.00mm, incl. Porca Quadrada Diam. Interno 16.00 mm</v>
          </cell>
          <cell r="C1581" t="str">
            <v>CJ</v>
          </cell>
          <cell r="D1581">
            <v>3.4434999999999998</v>
          </cell>
        </row>
        <row r="1582">
          <cell r="A1582" t="str">
            <v>001.28.01300</v>
          </cell>
          <cell r="B1582" t="str">
            <v>Fornecimento e instalação de parafuso cabeça quadrada """"""""""""""""máquina"""""""""""""""", dim.16.00mm x 200.00mm, incl. Porca Quadrada Diam. Interno 16.00 mm</v>
          </cell>
          <cell r="C1582" t="str">
            <v>CJ</v>
          </cell>
          <cell r="D1582">
            <v>3.6135000000000002</v>
          </cell>
        </row>
        <row r="1583">
          <cell r="A1583" t="str">
            <v>001.28.01320</v>
          </cell>
          <cell r="B1583" t="str">
            <v>Fornecimento e instalação de parafuso cabeça quadrada """"""""""""""""máquina"""""""""""""""", dim.16.00mm x 250.00mm, incl. Porca Quadrada Diam. Interno 16.00 mm</v>
          </cell>
          <cell r="C1583" t="str">
            <v>CJ</v>
          </cell>
          <cell r="D1583">
            <v>4.0735000000000001</v>
          </cell>
        </row>
        <row r="1584">
          <cell r="A1584" t="str">
            <v>001.28.01340</v>
          </cell>
          <cell r="B1584" t="str">
            <v>Fornecimento e instalação de parafuso cabeça quadrada """"""""""""""""máquina"""""""""""""""", dim.16.00mm x 300.00mm, incl. Porca Quadrada Diam. Interno 16.00 mm</v>
          </cell>
          <cell r="C1584" t="str">
            <v>CJ</v>
          </cell>
          <cell r="D1584">
            <v>4.7134999999999998</v>
          </cell>
        </row>
        <row r="1585">
          <cell r="A1585" t="str">
            <v>001.28.01360</v>
          </cell>
          <cell r="B1585" t="str">
            <v>Fornecimento e instalação de parafuso cabeça quadrada """"""""""""""""máquina"""""""""""""""", dim.16.00mm x 350.00mm, incl. Porca Quadrada Diam. Interno 16.00 mm</v>
          </cell>
          <cell r="C1585" t="str">
            <v>CJ</v>
          </cell>
          <cell r="D1585">
            <v>5.6435000000000004</v>
          </cell>
        </row>
        <row r="1586">
          <cell r="A1586" t="str">
            <v>001.28.01380</v>
          </cell>
          <cell r="B1586" t="str">
            <v>Fornecimento e instalação de parafuso cabeça quadrada """"""""""""""""máquina"""""""""""""""", dim.16.00mm x 400.00mm, incl. Porca Quadrada Diam. Interno 16.00 mm</v>
          </cell>
          <cell r="C1586" t="str">
            <v>CJ</v>
          </cell>
          <cell r="D1586">
            <v>6.1435000000000004</v>
          </cell>
        </row>
        <row r="1587">
          <cell r="A1587" t="str">
            <v>001.28.01400</v>
          </cell>
          <cell r="B1587" t="str">
            <v>Fornecimento e instalação de parafuso cabeça quadrada """"""""""""""""máquina"""""""""""""""", dim.16.00mm x 450.00mm, incl. Porca Quadrada Diam. Interno 16.00 mm</v>
          </cell>
          <cell r="C1587" t="str">
            <v>CJ</v>
          </cell>
          <cell r="D1587">
            <v>6.5434999999999999</v>
          </cell>
        </row>
        <row r="1588">
          <cell r="A1588" t="str">
            <v>001.28.01420</v>
          </cell>
          <cell r="B1588" t="str">
            <v>Fornecimento e instalação de parafuso cabeça quadrada """"""""""""""""máquina"""""""""""""""", dim.16.00mm x 500.00mm, incl. Porca Quadrada Diam. Interno 16.00 mm</v>
          </cell>
          <cell r="C1588" t="str">
            <v>CJ</v>
          </cell>
          <cell r="D1588">
            <v>7.2435</v>
          </cell>
        </row>
        <row r="1589">
          <cell r="A1589" t="str">
            <v>001.28.01440</v>
          </cell>
          <cell r="B1589" t="str">
            <v>Fornecimento e instalação de cinta circular de aço galvanizado diam. 150.00 mm</v>
          </cell>
          <cell r="C1589" t="str">
            <v>UN</v>
          </cell>
          <cell r="D1589">
            <v>14.858700000000001</v>
          </cell>
        </row>
        <row r="1590">
          <cell r="A1590" t="str">
            <v>001.28.01460</v>
          </cell>
          <cell r="B1590" t="str">
            <v>Fornecimento e instalação de cinta circular de aço galvanizado diam. 160.00 mm</v>
          </cell>
          <cell r="C1590" t="str">
            <v>UN</v>
          </cell>
          <cell r="D1590">
            <v>15.0587</v>
          </cell>
        </row>
        <row r="1591">
          <cell r="A1591" t="str">
            <v>001.28.01480</v>
          </cell>
          <cell r="B1591" t="str">
            <v>Fornecimento e instalação de cinta circular de aço galvanizado diam. 170.00 mm</v>
          </cell>
          <cell r="C1591" t="str">
            <v>UN</v>
          </cell>
          <cell r="D1591">
            <v>15.258699999999999</v>
          </cell>
        </row>
        <row r="1592">
          <cell r="A1592" t="str">
            <v>001.28.01500</v>
          </cell>
          <cell r="B1592" t="str">
            <v>Fornecimento e instalação de cinta circular de aço galvanizado diam. 180.00 mm</v>
          </cell>
          <cell r="C1592" t="str">
            <v>UN</v>
          </cell>
          <cell r="D1592">
            <v>15.6587</v>
          </cell>
        </row>
        <row r="1593">
          <cell r="A1593" t="str">
            <v>001.28.01520</v>
          </cell>
          <cell r="B1593" t="str">
            <v>Fornecimento e instalação de cinta circular de aço galvanizado diam. 190.00 mm</v>
          </cell>
          <cell r="C1593" t="str">
            <v>UN</v>
          </cell>
          <cell r="D1593">
            <v>17.2835</v>
          </cell>
        </row>
        <row r="1594">
          <cell r="A1594" t="str">
            <v>001.28.01540</v>
          </cell>
          <cell r="B1594" t="str">
            <v>Fornecimento e instalação de cinta circular de aço galvanizado diam. 200.00 mm</v>
          </cell>
          <cell r="C1594" t="str">
            <v>UN</v>
          </cell>
          <cell r="D1594">
            <v>16.6587</v>
          </cell>
        </row>
        <row r="1595">
          <cell r="A1595" t="str">
            <v>001.28.01560</v>
          </cell>
          <cell r="B1595" t="str">
            <v>Fornecimento e instalação de cinta circular de aço galvanizado diam. 210.00 mm</v>
          </cell>
          <cell r="C1595" t="str">
            <v>UN</v>
          </cell>
          <cell r="D1595">
            <v>16.9587</v>
          </cell>
        </row>
        <row r="1596">
          <cell r="A1596" t="str">
            <v>001.28.01580</v>
          </cell>
          <cell r="B1596" t="str">
            <v>Fornecimento e instalação de cinta circular de aço galvanizado diam. 220.00 mm</v>
          </cell>
          <cell r="C1596" t="str">
            <v>UN</v>
          </cell>
          <cell r="D1596">
            <v>19.807300000000001</v>
          </cell>
        </row>
        <row r="1597">
          <cell r="A1597" t="str">
            <v>001.28.01600</v>
          </cell>
          <cell r="B1597" t="str">
            <v>Fornecimento e instalação de cinta circular de aço galvanizado diam. 230.00 mm</v>
          </cell>
          <cell r="C1597" t="str">
            <v>UN</v>
          </cell>
          <cell r="D1597">
            <v>18.258700000000001</v>
          </cell>
        </row>
        <row r="1598">
          <cell r="A1598" t="str">
            <v>001.28.01620</v>
          </cell>
          <cell r="B1598" t="str">
            <v>Fornecimento e instalação de cinta circular de aço galvanizado diam. 240.00 mm</v>
          </cell>
          <cell r="C1598" t="str">
            <v>UN</v>
          </cell>
          <cell r="D1598">
            <v>18.558700000000002</v>
          </cell>
        </row>
        <row r="1599">
          <cell r="A1599" t="str">
            <v>001.28.01640</v>
          </cell>
          <cell r="B1599" t="str">
            <v>Fornecimento e instalação de cinta circular de aço galvanizado diam. 250.00 mm</v>
          </cell>
          <cell r="C1599" t="str">
            <v>UN</v>
          </cell>
          <cell r="D1599">
            <v>19.258700000000001</v>
          </cell>
        </row>
        <row r="1600">
          <cell r="A1600" t="str">
            <v>001.28.01660</v>
          </cell>
          <cell r="B1600" t="str">
            <v>Fornecimento e instalação de parafuso rosca dupla """"""""""""""""passante"""""""""""""""" dim.16.00mm x 350.00mm, incl. Porca Quadrada Diam. Interno 16.00 mm</v>
          </cell>
          <cell r="C1600" t="str">
            <v>CJ</v>
          </cell>
          <cell r="D1600">
            <v>8.3869000000000007</v>
          </cell>
        </row>
        <row r="1601">
          <cell r="A1601" t="str">
            <v>001.28.01680</v>
          </cell>
          <cell r="B1601" t="str">
            <v>Fornecimento e instalação de parafuso rosca dupla """"""""""""""""passante"""""""""""""""" dim.16.00mm x 400.00mm, incl. Porca Quadrada Diam. Interno 16.00 mm</v>
          </cell>
          <cell r="C1601" t="str">
            <v>CJ</v>
          </cell>
          <cell r="D1601">
            <v>8.3269000000000002</v>
          </cell>
        </row>
        <row r="1602">
          <cell r="A1602" t="str">
            <v>001.28.01700</v>
          </cell>
          <cell r="B1602" t="str">
            <v>Fornecimento e instalação de parafuso rosca dupla """"""""""""""""passante"""""""""""""""" dim.16.00mm x 450.00mm, incl. Porca Quadrada Diam. Interno 16.00 mm</v>
          </cell>
          <cell r="C1602" t="str">
            <v>CJ</v>
          </cell>
          <cell r="D1602">
            <v>9.4869000000000003</v>
          </cell>
        </row>
        <row r="1603">
          <cell r="A1603" t="str">
            <v>001.28.01720</v>
          </cell>
          <cell r="B1603" t="str">
            <v>Fornecimento e instalação de parafuso rosca dupla """"""""""""""""passante"""""""""""""""" dim.16.00mm x 500.00mm, incl. Porca Quadrada Diam. Interno 16.00 mm</v>
          </cell>
          <cell r="C1603" t="str">
            <v>CJ</v>
          </cell>
          <cell r="D1603">
            <v>10.0869</v>
          </cell>
        </row>
        <row r="1604">
          <cell r="A1604" t="str">
            <v>001.28.01740</v>
          </cell>
          <cell r="B1604" t="str">
            <v>Fornecimento e instalação de parafuso rosca dupla """"""""""""""""passante"""""""""""""""" dim.16.00mm x 550.00mm, incl. Porca Quadrada Diam. Interno 16.00 mm</v>
          </cell>
          <cell r="C1604" t="str">
            <v>CJ</v>
          </cell>
          <cell r="D1604">
            <v>10.386900000000001</v>
          </cell>
        </row>
        <row r="1605">
          <cell r="A1605" t="str">
            <v>001.28.01760</v>
          </cell>
          <cell r="B1605" t="str">
            <v>Fornecimento e instalação de sela p/ cruzeta de concreto</v>
          </cell>
          <cell r="C1605" t="str">
            <v>UN</v>
          </cell>
          <cell r="D1605">
            <v>7.6387</v>
          </cell>
        </row>
        <row r="1606">
          <cell r="A1606" t="str">
            <v>001.28.01780</v>
          </cell>
          <cell r="B1606" t="str">
            <v>Fornecimento e instalação de parafuso francês (cabeça abaulada) 16.00 mm x 45.00 mm, incl. Porca Quadrada Diam. Interno 16.00 mm</v>
          </cell>
          <cell r="C1606" t="str">
            <v>CJ</v>
          </cell>
          <cell r="D1606">
            <v>2.5434999999999999</v>
          </cell>
        </row>
        <row r="1607">
          <cell r="A1607" t="str">
            <v>001.28.01800</v>
          </cell>
          <cell r="B1607" t="str">
            <v>Fornecimento e instalação de parafuso francês (cabeça abaulada) 16.00 mm x150.00 mm incl. Porca Quadrada Diam. Interno 16.00 mm</v>
          </cell>
          <cell r="C1607" t="str">
            <v>CJ</v>
          </cell>
          <cell r="D1607">
            <v>3.5434999999999999</v>
          </cell>
        </row>
        <row r="1608">
          <cell r="A1608" t="str">
            <v>001.28.01810</v>
          </cell>
          <cell r="B1608" t="str">
            <v>Fornecimento e Instalação de Laço Pré Formado Lateral Simples Pref. Para Cabo 2 CAA - 15.00 KV</v>
          </cell>
          <cell r="C1608" t="str">
            <v>UN</v>
          </cell>
          <cell r="D1608">
            <v>4.5552000000000001</v>
          </cell>
        </row>
        <row r="1609">
          <cell r="A1609" t="str">
            <v>001.28.01815</v>
          </cell>
          <cell r="B1609" t="str">
            <v>Fornecimento e Instalação de Laço Pré Formado Lateral Simples Pref. Para Cabo 2 CAA - 34.5 KV</v>
          </cell>
          <cell r="C1609" t="str">
            <v>UN</v>
          </cell>
          <cell r="D1609">
            <v>4.8552</v>
          </cell>
        </row>
        <row r="1610">
          <cell r="A1610" t="str">
            <v>001.28.01820</v>
          </cell>
          <cell r="B1610" t="str">
            <v>Fornecimento e Instalação de Laço Pré Formado de Topo Pref. Para Cabo 2 CAA - 15.00 KV</v>
          </cell>
          <cell r="C1610" t="str">
            <v>UN</v>
          </cell>
          <cell r="D1610">
            <v>4.3095999999999997</v>
          </cell>
        </row>
        <row r="1611">
          <cell r="A1611" t="str">
            <v>001.28.01840</v>
          </cell>
          <cell r="B1611" t="str">
            <v>Fornecimento e Instalação de Laço Pré Formado de Topo Pref. Para Cabo 2 CAA - 34.5 KV</v>
          </cell>
          <cell r="C1611" t="str">
            <v>UN</v>
          </cell>
          <cell r="D1611">
            <v>5.1596000000000002</v>
          </cell>
        </row>
        <row r="1612">
          <cell r="A1612" t="str">
            <v>001.28.01860</v>
          </cell>
          <cell r="B1612" t="str">
            <v>Fornecimento e Instalação de Manilha Sapatilha</v>
          </cell>
          <cell r="C1612" t="str">
            <v>UN</v>
          </cell>
          <cell r="D1612">
            <v>8.1038999999999994</v>
          </cell>
        </row>
        <row r="1613">
          <cell r="A1613" t="str">
            <v>001.28.01880</v>
          </cell>
          <cell r="B1613" t="str">
            <v>Fornecimento e Instalação de Alça Pré-Formada Cabo 2 AWG</v>
          </cell>
          <cell r="C1613" t="str">
            <v>UN</v>
          </cell>
          <cell r="D1613">
            <v>2.8734999999999999</v>
          </cell>
        </row>
        <row r="1614">
          <cell r="A1614" t="str">
            <v>001.28.01900</v>
          </cell>
          <cell r="B1614" t="str">
            <v>Fornecimento e instalação de Conector Derivação Cunha  Tipo Estribo Normal - 2 - 4</v>
          </cell>
          <cell r="C1614" t="str">
            <v>UN</v>
          </cell>
          <cell r="D1614">
            <v>12.627700000000001</v>
          </cell>
        </row>
        <row r="1615">
          <cell r="A1615" t="str">
            <v>001.28.01920</v>
          </cell>
          <cell r="B1615" t="str">
            <v>Fornecimento e Instalação de Conector Derivação Tipo Cunha - AMP - Tipo II ou Similar</v>
          </cell>
          <cell r="C1615" t="str">
            <v>UN</v>
          </cell>
          <cell r="D1615">
            <v>4.8076999999999996</v>
          </cell>
        </row>
        <row r="1616">
          <cell r="A1616" t="str">
            <v>001.28.01940</v>
          </cell>
          <cell r="B1616" t="str">
            <v>Fornecimento e Instalação de Conector Derivação Cunha 602380-2  336, 4 - 2</v>
          </cell>
          <cell r="C1616" t="str">
            <v>UN</v>
          </cell>
          <cell r="D1616">
            <v>17.1477</v>
          </cell>
        </row>
        <row r="1617">
          <cell r="A1617" t="str">
            <v>001.28.01960</v>
          </cell>
          <cell r="B1617" t="str">
            <v>Fornecimento e Instalação de Conector Derivação p/Linha Viva 6 - 250</v>
          </cell>
          <cell r="C1617" t="str">
            <v>UN</v>
          </cell>
          <cell r="D1617">
            <v>12.2377</v>
          </cell>
        </row>
        <row r="1618">
          <cell r="A1618" t="str">
            <v>001.28.01980</v>
          </cell>
          <cell r="B1618" t="str">
            <v>Fornecimento e Instalação de Conector Transversal Tipo Cunha Para Aterramento 5/8"""""""""""""""" x ( 25 a 35 mm)</v>
          </cell>
          <cell r="C1618" t="str">
            <v>UN</v>
          </cell>
          <cell r="D1618">
            <v>16.587700000000002</v>
          </cell>
        </row>
        <row r="1619">
          <cell r="A1619" t="str">
            <v>001.28.02000</v>
          </cell>
          <cell r="B1619" t="str">
            <v>Fornecimento e Instalação de Cabo de Cobre Isolado XLPE 15 KV 16 mm2</v>
          </cell>
          <cell r="C1619" t="str">
            <v>ML</v>
          </cell>
          <cell r="D1619">
            <v>9.2004000000000001</v>
          </cell>
        </row>
        <row r="1620">
          <cell r="A1620" t="str">
            <v>001.28.02020</v>
          </cell>
          <cell r="B1620" t="str">
            <v>Fornecimento e Instalação de Cartucho P/ Conector AMP Vermelho 444504-2</v>
          </cell>
          <cell r="C1620" t="str">
            <v>UN</v>
          </cell>
          <cell r="D1620">
            <v>5.1069000000000004</v>
          </cell>
        </row>
        <row r="1621">
          <cell r="A1621" t="str">
            <v>001.28.02040</v>
          </cell>
          <cell r="B1621" t="str">
            <v>Fornecimento e Instalação de Conector Terminal Tipo Espada P/ Chave Faca - Terminal - 336,4 MCM 34 KV</v>
          </cell>
          <cell r="C1621" t="str">
            <v>UN</v>
          </cell>
          <cell r="D1621">
            <v>32.547699999999999</v>
          </cell>
        </row>
        <row r="1622">
          <cell r="A1622" t="str">
            <v>001.28.02060</v>
          </cell>
          <cell r="B1622" t="str">
            <v>Fornecimento e Instalação de Poste Duplo T 7mts (150 kg), com Engastamento Simples, incl Escavação e Reaterro Apiloado, conf. Normatização Rede Cemat</v>
          </cell>
          <cell r="C1622" t="str">
            <v>UN</v>
          </cell>
          <cell r="D1622">
            <v>243.11</v>
          </cell>
        </row>
        <row r="1623">
          <cell r="A1623" t="str">
            <v>001.28.02080</v>
          </cell>
          <cell r="B1623" t="str">
            <v>Fornecimento e Instalação de Poste Duplo T 9mts (150 kg), com Engastamento Simples, incl Escavação e Reaterro Apiloado, conf. Normatização Rede Cemat</v>
          </cell>
          <cell r="C1623" t="str">
            <v>UN</v>
          </cell>
          <cell r="D1623">
            <v>244.3389</v>
          </cell>
        </row>
        <row r="1624">
          <cell r="A1624" t="str">
            <v>001.28.02100</v>
          </cell>
          <cell r="B1624" t="str">
            <v>Fornecimento e Instalação de Poste Duplo T 10 mts (150 kg), com Engastamento Simples, incl Escavação e Reaterro Apiloado, conf. Normatização Rede Cemat</v>
          </cell>
          <cell r="C1624" t="str">
            <v>UN</v>
          </cell>
          <cell r="D1624">
            <v>255.971</v>
          </cell>
        </row>
        <row r="1625">
          <cell r="A1625" t="str">
            <v>001.28.02120</v>
          </cell>
          <cell r="B1625" t="str">
            <v>Fornecimento e Instalação de Poste Duplo T 11 mts (200 kg), com Engastamento Simples, incl Escavação e Reaterro Apiloado, conf. Normatização Rede Cemat</v>
          </cell>
          <cell r="C1625" t="str">
            <v>UN</v>
          </cell>
          <cell r="D1625">
            <v>498.64550000000003</v>
          </cell>
        </row>
        <row r="1626">
          <cell r="A1626" t="str">
            <v>001.28.02140</v>
          </cell>
          <cell r="B1626" t="str">
            <v>Fornecimento e Instalação de Poste Duplo T 12 mts (300 kg), com Engastamento Simples, incl Escavação e Reaterro Apiloado, conf. Normatização Rede Cemat</v>
          </cell>
          <cell r="C1626" t="str">
            <v>UN</v>
          </cell>
          <cell r="D1626">
            <v>495.43430000000001</v>
          </cell>
        </row>
        <row r="1627">
          <cell r="A1627" t="str">
            <v>001.28.02160</v>
          </cell>
          <cell r="B1627" t="str">
            <v>Fornecimento e Instalação de Poste Duplo T 10mts (300 kg), com Engastamento Reforçado, incl Escavação e Reaterro Apiloado, conf. Normatização Rede Cemat</v>
          </cell>
          <cell r="C1627" t="str">
            <v>UN</v>
          </cell>
          <cell r="D1627">
            <v>423.05829999999997</v>
          </cell>
        </row>
        <row r="1628">
          <cell r="A1628" t="str">
            <v>001.28.02180</v>
          </cell>
          <cell r="B1628" t="str">
            <v>Fornecimento e Instalação de Poste Duplo T 11mts (300 kg), com Engastamento Reforçado, incl Escavação e Reaterro Apiloado, conf. Normatização Rede Cemat</v>
          </cell>
          <cell r="C1628" t="str">
            <v>UN</v>
          </cell>
          <cell r="D1628">
            <v>553.99829999999997</v>
          </cell>
        </row>
        <row r="1629">
          <cell r="A1629" t="str">
            <v>001.28.02200</v>
          </cell>
          <cell r="B1629" t="str">
            <v>Fornecimento e Instalação de Poste Duplo T 10 mts (150 kg), com Engastamento em Solo Cimento, incl Escavação e Reaterro Apiloado, conf. Normatização Rede Cemat</v>
          </cell>
          <cell r="C1629" t="str">
            <v>UN</v>
          </cell>
          <cell r="D1629">
            <v>270.471</v>
          </cell>
        </row>
        <row r="1630">
          <cell r="A1630" t="str">
            <v>001.28.02220</v>
          </cell>
          <cell r="B1630" t="str">
            <v>Fornecimento e Instalação de Poste Duplo T 10 mts (300 kg), com Engastamento em Solo Cimento, incl Escavação e Reaterro Apiloado, conf. Normatização Rede Cemat</v>
          </cell>
          <cell r="C1630" t="str">
            <v>UN</v>
          </cell>
          <cell r="D1630">
            <v>381.78100000000001</v>
          </cell>
        </row>
        <row r="1631">
          <cell r="A1631" t="str">
            <v>001.28.02240</v>
          </cell>
          <cell r="B1631" t="str">
            <v>Fornecimento e Instalação de Poste Duplo T 11 mts (200 kg), com Engastamento em Solo Cimento, incl Escavação e Reaterro Apiloado, conf. Normatização Rede Cemat</v>
          </cell>
          <cell r="C1631" t="str">
            <v>UN</v>
          </cell>
          <cell r="D1631">
            <v>513.14549999999997</v>
          </cell>
        </row>
        <row r="1632">
          <cell r="A1632" t="str">
            <v>001.28.02260</v>
          </cell>
          <cell r="B1632" t="str">
            <v>Fornecimento e Instalação de Poste Duplo T 11 mts (300 kg), com Engastamento em Solo Cimento, incl Escavação e Reaterro Apiloado, conf. Normatização Rede Cemat</v>
          </cell>
          <cell r="C1632" t="str">
            <v>UN</v>
          </cell>
          <cell r="D1632">
            <v>513.34550000000002</v>
          </cell>
        </row>
        <row r="1633">
          <cell r="A1633" t="str">
            <v>001.28.02280</v>
          </cell>
          <cell r="B1633" t="str">
            <v>Fornecimento e Instalação de Poste Duplo T 10 mts (600 kg), com Engastamento em Concreto Fck= 15 Mpa, incl Escavação e Reaterro Apiloado, conf. Normatização Rede Cemat</v>
          </cell>
          <cell r="C1633" t="str">
            <v>UN</v>
          </cell>
          <cell r="D1633">
            <v>540.06359999999995</v>
          </cell>
        </row>
        <row r="1634">
          <cell r="A1634" t="str">
            <v>001.28.02300</v>
          </cell>
          <cell r="B1634" t="str">
            <v>Fornecimento e Instalação de Poste Duplo T 10 mts (1000 kg), com Engastamento em Concreto Fck= 15 Mpa, incl Escavação e Reaterro Apiloado, conf. Normatização Rede Cemat</v>
          </cell>
          <cell r="C1634" t="str">
            <v>UN</v>
          </cell>
          <cell r="D1634">
            <v>647.06359999999995</v>
          </cell>
        </row>
        <row r="1635">
          <cell r="A1635" t="str">
            <v>001.28.02320</v>
          </cell>
          <cell r="B1635" t="str">
            <v>Fornecimento e Instalação de Poste Duplo T 11 mts (600 kg), com Engastamento em Concreto Fck= 15 Mpa, incl Escavação e Reaterro Apiloado, conf. Normatização Rede Cemat</v>
          </cell>
          <cell r="C1635" t="str">
            <v>UN</v>
          </cell>
          <cell r="D1635">
            <v>919.69809999999995</v>
          </cell>
        </row>
        <row r="1636">
          <cell r="A1636" t="str">
            <v>001.28.02340</v>
          </cell>
          <cell r="B1636" t="str">
            <v>Fornecimento e Instalação de Poste Duplo T 11 mts (1000 kg), com Engastamento em Concreto Fck= 15 Mpa, incl Escavação e Reaterro Apiloado, conf. Normatização Rede Cemat</v>
          </cell>
          <cell r="C1636" t="str">
            <v>UN</v>
          </cell>
          <cell r="D1636">
            <v>919.69809999999995</v>
          </cell>
        </row>
        <row r="1637">
          <cell r="A1637" t="str">
            <v>001.28.02360</v>
          </cell>
          <cell r="B1637" t="str">
            <v>Fornecimento e Instalação de Poste Circular 7 mts (150 kg), com Engastamento Simples, incl Escavação e Reaterro Apiloado, conf. Normatização Rede Cemat</v>
          </cell>
          <cell r="C1637" t="str">
            <v>UN</v>
          </cell>
          <cell r="D1637">
            <v>282.3</v>
          </cell>
        </row>
        <row r="1638">
          <cell r="A1638" t="str">
            <v>001.28.02380</v>
          </cell>
          <cell r="B1638" t="str">
            <v>Fornecimento e Instalação de Poste Circular 9 mts (150 kg), com Engastamento Simples, incl Escavação e Reaterro Apiloado, conf. Normatização Rede Cemat</v>
          </cell>
          <cell r="C1638" t="str">
            <v>UN</v>
          </cell>
          <cell r="D1638">
            <v>351.37889999999999</v>
          </cell>
        </row>
        <row r="1639">
          <cell r="A1639" t="str">
            <v>001.28.02400</v>
          </cell>
          <cell r="B1639" t="str">
            <v>Fornecimento e Instalação de Poste Circular 10 mts (150 kg), com Engastamento Simples, incl Escavação e Reaterro Apiloado, conf. Normatização Rede Cemat</v>
          </cell>
          <cell r="C1639" t="str">
            <v>UN</v>
          </cell>
          <cell r="D1639">
            <v>466.02100000000002</v>
          </cell>
        </row>
        <row r="1640">
          <cell r="A1640" t="str">
            <v>001.28.02420</v>
          </cell>
          <cell r="B1640" t="str">
            <v>Fornecimento e Instalação de Poste Circular 11 mts (200 kg), com Engastamento Simples, incl Escavação e Reaterro Apiloado, conf. Normatização Rede Cemat</v>
          </cell>
          <cell r="C1640" t="str">
            <v>UN</v>
          </cell>
          <cell r="D1640">
            <v>487.06549999999999</v>
          </cell>
        </row>
        <row r="1641">
          <cell r="A1641" t="str">
            <v>001.28.02440</v>
          </cell>
          <cell r="B1641" t="str">
            <v>Fornecimento e Instalação de Poste Circular 12 mts (300 kg), com Engastamento Simples, incl Escavação e Reaterro Apiloado, conf. Normatização Rede Cemat</v>
          </cell>
          <cell r="C1641" t="str">
            <v>UN</v>
          </cell>
          <cell r="D1641">
            <v>495.43430000000001</v>
          </cell>
        </row>
        <row r="1642">
          <cell r="A1642" t="str">
            <v>001.28.02460</v>
          </cell>
          <cell r="B1642" t="str">
            <v>Fornecimento e Instalação de Poste Circular 10 mts (300 kg), com Engastamento Reforçado, incl Escavação e Reaterro Apiloado, conf. Normatização Rede Cemat</v>
          </cell>
          <cell r="C1642" t="str">
            <v>UN</v>
          </cell>
          <cell r="D1642">
            <v>566.44830000000002</v>
          </cell>
        </row>
        <row r="1643">
          <cell r="A1643" t="str">
            <v>001.28.02480</v>
          </cell>
          <cell r="B1643" t="str">
            <v>Fornecimento e Instalação de Poste Circular 10 mts (150 kg), com Engastamento em Solo Cimento, incl Escavação e Reaterro Apiloado, conf. Normatização Rede Cemat</v>
          </cell>
          <cell r="C1643" t="str">
            <v>UN</v>
          </cell>
          <cell r="D1643">
            <v>480.52100000000002</v>
          </cell>
        </row>
        <row r="1644">
          <cell r="A1644" t="str">
            <v>001.28.02500</v>
          </cell>
          <cell r="B1644" t="str">
            <v>Fornecimento e Instalação de Poste Circular 10 mts (300 kg), com Engastamento em Solo Cimento, incl Escavação e Reaterro Apiloado, conf. Normatização Rede Cemat</v>
          </cell>
          <cell r="C1644" t="str">
            <v>UN</v>
          </cell>
          <cell r="D1644">
            <v>525.17100000000005</v>
          </cell>
        </row>
        <row r="1645">
          <cell r="A1645" t="str">
            <v>001.28.02520</v>
          </cell>
          <cell r="B1645" t="str">
            <v>Fornecimento e Instalação de Poste Circular 11 mts (200 kg), com Engastamento em Solo Cimento, incl Escavação e Reaterro Apiloado, conf. Normatização Rede Cemat</v>
          </cell>
          <cell r="C1645" t="str">
            <v>UN</v>
          </cell>
          <cell r="D1645">
            <v>501.56549999999999</v>
          </cell>
        </row>
        <row r="1646">
          <cell r="A1646" t="str">
            <v>001.28.02540</v>
          </cell>
          <cell r="B1646" t="str">
            <v>Fornecimento e Instalação de Poste Circular 11 mts (300 kg), com Engastamento em Solo Cimento, incl Escavação e Reaterro Apiloado, conf. Normatização Rede Cemat</v>
          </cell>
          <cell r="C1646" t="str">
            <v>UN</v>
          </cell>
          <cell r="D1646">
            <v>509.5455</v>
          </cell>
        </row>
        <row r="1647">
          <cell r="A1647" t="str">
            <v>001.28.02560</v>
          </cell>
          <cell r="B1647" t="str">
            <v>Fornecimento e Instalação de Poste Circular 10 mts (600 kg), com Engastamento em Concreto Fck= 15 Mpa, incl Escavação e Reaterro Apiloado, conf. Normatização Rede Cemat</v>
          </cell>
          <cell r="C1647" t="str">
            <v>UN</v>
          </cell>
          <cell r="D1647">
            <v>515.21360000000004</v>
          </cell>
        </row>
        <row r="1648">
          <cell r="A1648" t="str">
            <v>001.28.02580</v>
          </cell>
          <cell r="B1648" t="str">
            <v>Fornecimento e Instalação de Poste Circular 10 mts (1000 kg), com Engastamento em Concreto Fck= 15 Mpa, incl Escavação e Reaterro Apiloado, conf. Normatização Rede Cemat</v>
          </cell>
          <cell r="C1648" t="str">
            <v>UN</v>
          </cell>
          <cell r="D1648">
            <v>703.19359999999995</v>
          </cell>
        </row>
        <row r="1649">
          <cell r="A1649" t="str">
            <v>001.28.02600</v>
          </cell>
          <cell r="B1649" t="str">
            <v>Fornecimento e Instalação de Poste Circular 11 mts (600 kg), com Engastamento em Concreto Fck= 15 Mpa, incl Escavação e Reaterro Apiloado, conf. Normatização Rede Cemat</v>
          </cell>
          <cell r="C1649" t="str">
            <v>UN</v>
          </cell>
          <cell r="D1649">
            <v>575.95809999999994</v>
          </cell>
        </row>
        <row r="1650">
          <cell r="A1650" t="str">
            <v>001.28.02620</v>
          </cell>
          <cell r="B1650" t="str">
            <v>Fornecimento e Instalação de Poste Circular 11 mts (1000 kg), com Engastamento em Concreto Fck= 15 Mpa, incl Escavação e Reaterro Apiloado, conf. Normatização Rede Cemat</v>
          </cell>
          <cell r="C1650" t="str">
            <v>UN</v>
          </cell>
          <cell r="D1650">
            <v>988.71810000000005</v>
          </cell>
        </row>
        <row r="1651">
          <cell r="A1651" t="str">
            <v>001.29</v>
          </cell>
          <cell r="B1651" t="str">
            <v>INSTALAÇÕES ELÉTRICAS - SERVIÇOS DE MANUTENÇÃO</v>
          </cell>
        </row>
        <row r="1652">
          <cell r="A1652" t="str">
            <v>001.29.00020</v>
          </cell>
          <cell r="B1652" t="str">
            <v>Revisão em ponto de energia c/ reaperto e substituição de fita isolante</v>
          </cell>
          <cell r="C1652" t="str">
            <v>PT</v>
          </cell>
          <cell r="D1652">
            <v>4.7295999999999996</v>
          </cell>
        </row>
        <row r="1653">
          <cell r="A1653" t="str">
            <v>001.29.00040</v>
          </cell>
          <cell r="B1653" t="str">
            <v>Fornecimento e substituição de espelho (ou placa) p/ tomada e/ou interruptor 4""""""""""""""""""""""""""""""""x2""""""""""""""""""""""""""""""""</v>
          </cell>
          <cell r="C1653" t="str">
            <v>UN</v>
          </cell>
          <cell r="D1653">
            <v>1.5751999999999999</v>
          </cell>
        </row>
        <row r="1654">
          <cell r="A1654" t="str">
            <v>001.29.00060</v>
          </cell>
          <cell r="B1654" t="str">
            <v>Fornecimento e substituição de espelho (ou placa) p/ tomada e/ou interruptor 4""""""""""""""""""""""""""""""""x4""""""""""""""""""""""""""""""""</v>
          </cell>
          <cell r="C1654" t="str">
            <v>UN</v>
          </cell>
          <cell r="D1654">
            <v>2.9051999999999998</v>
          </cell>
        </row>
        <row r="1655">
          <cell r="A1655" t="str">
            <v>001.29.00080</v>
          </cell>
          <cell r="B1655" t="str">
            <v>Fornecimento e substituição de tomada simples universal com espelho</v>
          </cell>
          <cell r="C1655" t="str">
            <v>UN</v>
          </cell>
          <cell r="D1655">
            <v>6.0091000000000001</v>
          </cell>
        </row>
        <row r="1656">
          <cell r="A1656" t="str">
            <v>001.29.00100</v>
          </cell>
          <cell r="B1656" t="str">
            <v>Fornecimento e substituição de interruptor c/ uma tecla simples c/ espelho</v>
          </cell>
          <cell r="C1656" t="str">
            <v>UN</v>
          </cell>
          <cell r="D1656">
            <v>6.4090999999999996</v>
          </cell>
        </row>
        <row r="1657">
          <cell r="A1657" t="str">
            <v>001.29.00120</v>
          </cell>
          <cell r="B1657" t="str">
            <v>Fornecimento e substituição de interruptor c/ duas teclas simples c/ espelho</v>
          </cell>
          <cell r="C1657" t="str">
            <v>UN</v>
          </cell>
          <cell r="D1657">
            <v>7.8620999999999999</v>
          </cell>
        </row>
        <row r="1658">
          <cell r="A1658" t="str">
            <v>001.29.00140</v>
          </cell>
          <cell r="B1658" t="str">
            <v>Forencimento e substituição de interruptor c/ tres teclas simples c/ espelho</v>
          </cell>
          <cell r="C1658" t="str">
            <v>UN</v>
          </cell>
          <cell r="D1658">
            <v>13.9367</v>
          </cell>
        </row>
        <row r="1659">
          <cell r="A1659" t="str">
            <v>001.29.00160</v>
          </cell>
          <cell r="B1659" t="str">
            <v>Fornecimento e substituição de interruptor c/ uma tecla paralela e espelho</v>
          </cell>
          <cell r="C1659" t="str">
            <v>UN</v>
          </cell>
          <cell r="D1659">
            <v>13.6784</v>
          </cell>
        </row>
        <row r="1660">
          <cell r="A1660" t="str">
            <v>001.29.00180</v>
          </cell>
          <cell r="B1660" t="str">
            <v>Fornecimento e substituição de reator simples a.f.p./p.r. - 1x20 w</v>
          </cell>
          <cell r="C1660" t="str">
            <v>UN</v>
          </cell>
          <cell r="D1660">
            <v>24.1907</v>
          </cell>
        </row>
        <row r="1661">
          <cell r="A1661" t="str">
            <v>001.29.00200</v>
          </cell>
          <cell r="B1661" t="str">
            <v>Fornecimento e substituição de reator simples a.f.p./p.r. - 1x40 w</v>
          </cell>
          <cell r="C1661" t="str">
            <v>UN</v>
          </cell>
          <cell r="D1661">
            <v>34.1907</v>
          </cell>
        </row>
        <row r="1662">
          <cell r="A1662" t="str">
            <v>001.29.00220</v>
          </cell>
          <cell r="B1662" t="str">
            <v>Fornecimento e substituição de reator duplo a.f.p./p.r. - 2x20 w</v>
          </cell>
          <cell r="C1662" t="str">
            <v>UN</v>
          </cell>
          <cell r="D1662">
            <v>34.794499999999999</v>
          </cell>
        </row>
        <row r="1663">
          <cell r="A1663" t="str">
            <v>001.29.00240</v>
          </cell>
          <cell r="B1663" t="str">
            <v>Fornecimento e substituição de reator duplo a.f.p./p.r. - 2x40 w</v>
          </cell>
          <cell r="C1663" t="str">
            <v>UN</v>
          </cell>
          <cell r="D1663">
            <v>34.794499999999999</v>
          </cell>
        </row>
        <row r="1664">
          <cell r="A1664" t="str">
            <v>001.29.00260</v>
          </cell>
          <cell r="B1664" t="str">
            <v>Fornecimento e substituição de lâmpada incandescente de 60 w</v>
          </cell>
          <cell r="C1664" t="str">
            <v>UN</v>
          </cell>
          <cell r="D1664">
            <v>1.8738999999999999</v>
          </cell>
        </row>
        <row r="1665">
          <cell r="A1665" t="str">
            <v>001.29.00280</v>
          </cell>
          <cell r="B1665" t="str">
            <v>Fornecimento e substituição de lâmpada incandescente de 100 w</v>
          </cell>
          <cell r="C1665" t="str">
            <v>UN</v>
          </cell>
          <cell r="D1665">
            <v>2.2139000000000002</v>
          </cell>
        </row>
        <row r="1666">
          <cell r="A1666" t="str">
            <v>001.29.00300</v>
          </cell>
          <cell r="B1666" t="str">
            <v>Fornecimento e substituição de lâmpada fluorescente de 20 w</v>
          </cell>
          <cell r="C1666" t="str">
            <v>UN</v>
          </cell>
          <cell r="D1666">
            <v>4.0038999999999998</v>
          </cell>
        </row>
        <row r="1667">
          <cell r="A1667" t="str">
            <v>001.29.00320</v>
          </cell>
          <cell r="B1667" t="str">
            <v>Fornecimento e substituição de lâmpada fluorescente de 40 w</v>
          </cell>
          <cell r="C1667" t="str">
            <v>UN</v>
          </cell>
          <cell r="D1667">
            <v>4.0038999999999998</v>
          </cell>
        </row>
        <row r="1668">
          <cell r="A1668" t="str">
            <v>001.29.00340</v>
          </cell>
          <cell r="B1668" t="str">
            <v>Fornecimento e substituição de disjuntor monopolar de 15 a</v>
          </cell>
          <cell r="C1668" t="str">
            <v>UN</v>
          </cell>
          <cell r="D1668">
            <v>8.6952999999999996</v>
          </cell>
        </row>
        <row r="1669">
          <cell r="A1669" t="str">
            <v>001.29.00360</v>
          </cell>
          <cell r="B1669" t="str">
            <v>Fornecimento e substituição de disjuntor monopolar de 20 a</v>
          </cell>
          <cell r="C1669" t="str">
            <v>UN</v>
          </cell>
          <cell r="D1669">
            <v>8.6952999999999996</v>
          </cell>
        </row>
        <row r="1670">
          <cell r="A1670" t="str">
            <v>001.29.00380</v>
          </cell>
          <cell r="B1670" t="str">
            <v>Fornecimento e substituição de disjuntor monopolar de 30 a</v>
          </cell>
          <cell r="C1670" t="str">
            <v>UN</v>
          </cell>
          <cell r="D1670">
            <v>8.6952999999999996</v>
          </cell>
        </row>
        <row r="1671">
          <cell r="A1671" t="str">
            <v>001.29.00400</v>
          </cell>
          <cell r="B1671" t="str">
            <v>Fornecimento e substituição de disjuntor monopolar de 40 a</v>
          </cell>
          <cell r="C1671" t="str">
            <v>UN</v>
          </cell>
          <cell r="D1671">
            <v>10.5953</v>
          </cell>
        </row>
        <row r="1672">
          <cell r="A1672" t="str">
            <v>001.29.00420</v>
          </cell>
          <cell r="B1672" t="str">
            <v>Fornecimento e substituição de disjuntor monopolar de 50 a</v>
          </cell>
          <cell r="C1672" t="str">
            <v>UN</v>
          </cell>
          <cell r="D1672">
            <v>10.5953</v>
          </cell>
        </row>
        <row r="1673">
          <cell r="A1673" t="str">
            <v>001.29.00440</v>
          </cell>
          <cell r="B1673" t="str">
            <v>Fornecimento e substituição de disjuntor bipolar de 15 a</v>
          </cell>
          <cell r="C1673" t="str">
            <v>UN</v>
          </cell>
          <cell r="D1673">
            <v>34.9407</v>
          </cell>
        </row>
        <row r="1674">
          <cell r="A1674" t="str">
            <v>001.29.00460</v>
          </cell>
          <cell r="B1674" t="str">
            <v>Fornecimento e substituição de disjuntor bipolar de 20 a</v>
          </cell>
          <cell r="C1674" t="str">
            <v>UN</v>
          </cell>
          <cell r="D1674">
            <v>34.9407</v>
          </cell>
        </row>
        <row r="1675">
          <cell r="A1675" t="str">
            <v>001.29.00480</v>
          </cell>
          <cell r="B1675" t="str">
            <v>Fornecimento e substituição de disjuntor bipolar de 30 a</v>
          </cell>
          <cell r="C1675" t="str">
            <v>UN</v>
          </cell>
          <cell r="D1675">
            <v>34.9407</v>
          </cell>
        </row>
        <row r="1676">
          <cell r="A1676" t="str">
            <v>001.29.00500</v>
          </cell>
          <cell r="B1676" t="str">
            <v>Fornecimento e substituição de disjuntor bipolar de 40 a</v>
          </cell>
          <cell r="C1676" t="str">
            <v>UN</v>
          </cell>
          <cell r="D1676">
            <v>34.9407</v>
          </cell>
        </row>
        <row r="1677">
          <cell r="A1677" t="str">
            <v>001.29.00520</v>
          </cell>
          <cell r="B1677" t="str">
            <v>Fornecimento e substituição de disjuntor bipolar de 50 a</v>
          </cell>
          <cell r="C1677" t="str">
            <v>UN</v>
          </cell>
          <cell r="D1677">
            <v>34.9407</v>
          </cell>
        </row>
        <row r="1678">
          <cell r="A1678" t="str">
            <v>001.29.00540</v>
          </cell>
          <cell r="B1678" t="str">
            <v>Fornecimento e substituição de disjuntor tripolar de 15 a</v>
          </cell>
          <cell r="C1678" t="str">
            <v>UN</v>
          </cell>
          <cell r="D1678">
            <v>36.662300000000002</v>
          </cell>
        </row>
        <row r="1679">
          <cell r="A1679" t="str">
            <v>001.29.00560</v>
          </cell>
          <cell r="B1679" t="str">
            <v>Fornecimento e substituição de disjuntor tripolar de 20 a</v>
          </cell>
          <cell r="C1679" t="str">
            <v>UN</v>
          </cell>
          <cell r="D1679">
            <v>36.662300000000002</v>
          </cell>
        </row>
        <row r="1680">
          <cell r="A1680" t="str">
            <v>001.29.00580</v>
          </cell>
          <cell r="B1680" t="str">
            <v>Fornecimento e substituição de disjuntor tripolar de 30 a</v>
          </cell>
          <cell r="C1680" t="str">
            <v>UN</v>
          </cell>
          <cell r="D1680">
            <v>35.638399999999997</v>
          </cell>
        </row>
        <row r="1681">
          <cell r="A1681" t="str">
            <v>001.29.00600</v>
          </cell>
          <cell r="B1681" t="str">
            <v>Fornecimento e substituição de disjuntor tripolar de 40 a</v>
          </cell>
          <cell r="C1681" t="str">
            <v>UN</v>
          </cell>
          <cell r="D1681">
            <v>36.662300000000002</v>
          </cell>
        </row>
        <row r="1682">
          <cell r="A1682" t="str">
            <v>001.29.00620</v>
          </cell>
          <cell r="B1682" t="str">
            <v>Fornecimento e substituição de disjuntor tripolar de 50 a</v>
          </cell>
          <cell r="C1682" t="str">
            <v>UN</v>
          </cell>
          <cell r="D1682">
            <v>36.662300000000002</v>
          </cell>
        </row>
        <row r="1683">
          <cell r="A1683" t="str">
            <v>001.29.00640</v>
          </cell>
          <cell r="B1683" t="str">
            <v>Fornecimento e substituição de disjuntor tripolar de 70 a</v>
          </cell>
          <cell r="C1683" t="str">
            <v>UN</v>
          </cell>
          <cell r="D1683">
            <v>44.762300000000003</v>
          </cell>
        </row>
        <row r="1684">
          <cell r="A1684" t="str">
            <v>001.29.00660</v>
          </cell>
          <cell r="B1684" t="str">
            <v>Fornecimento e substituição de disjuntor tripolar de 90 a</v>
          </cell>
          <cell r="C1684" t="str">
            <v>UN</v>
          </cell>
          <cell r="D1684">
            <v>44.762300000000003</v>
          </cell>
        </row>
        <row r="1685">
          <cell r="A1685" t="str">
            <v>001.29.00680</v>
          </cell>
          <cell r="B1685" t="str">
            <v>Fornecimento e substituição de disjuntor tripolar de 100 a</v>
          </cell>
          <cell r="C1685" t="str">
            <v>UN</v>
          </cell>
          <cell r="D1685">
            <v>44.762300000000003</v>
          </cell>
        </row>
        <row r="1686">
          <cell r="A1686" t="str">
            <v>001.30</v>
          </cell>
          <cell r="B1686" t="str">
            <v>INSTALAÇÕES HIDRÁULICAS - PRELIMINARES</v>
          </cell>
        </row>
        <row r="1687">
          <cell r="A1687" t="str">
            <v>001.30.00020</v>
          </cell>
          <cell r="B1687" t="str">
            <v>Abertura e enchimento de rasgos na alvenaria para passagem de canalização diâmetro 1/2 à 1 pol</v>
          </cell>
          <cell r="C1687" t="str">
            <v>ML</v>
          </cell>
          <cell r="D1687">
            <v>2.0659999999999998</v>
          </cell>
        </row>
        <row r="1688">
          <cell r="A1688" t="str">
            <v>001.30.00040</v>
          </cell>
          <cell r="B1688" t="str">
            <v>Abertura e enchimento de rasgos na alvenaria para passagem de canalização diâmetro 1 1/4 à 2 pol</v>
          </cell>
          <cell r="C1688" t="str">
            <v>ML</v>
          </cell>
          <cell r="D1688">
            <v>2.7524000000000002</v>
          </cell>
        </row>
        <row r="1689">
          <cell r="A1689" t="str">
            <v>001.30.00060</v>
          </cell>
          <cell r="B1689" t="str">
            <v>Abertura e enchimento de rasgos na alvenaria para passagem de canalização diâmetro 2.5 à 4 pol</v>
          </cell>
          <cell r="C1689" t="str">
            <v>ML</v>
          </cell>
          <cell r="D1689">
            <v>3.8664999999999998</v>
          </cell>
        </row>
        <row r="1690">
          <cell r="A1690" t="str">
            <v>001.30.00080</v>
          </cell>
          <cell r="B1690" t="str">
            <v>Abertura e enchimento de rasgos no concreto para passagem de canalização diâmetro de 1/2 à 1 pol</v>
          </cell>
          <cell r="C1690" t="str">
            <v>ML</v>
          </cell>
          <cell r="D1690">
            <v>4.5274000000000001</v>
          </cell>
        </row>
        <row r="1691">
          <cell r="A1691" t="str">
            <v>001.30.00100</v>
          </cell>
          <cell r="B1691" t="str">
            <v>Fornecimento e Instalação de Caixa de Água de PVC, Incl Tampa, de 500 litros</v>
          </cell>
          <cell r="C1691" t="str">
            <v>UN</v>
          </cell>
          <cell r="D1691">
            <v>149.15940000000001</v>
          </cell>
        </row>
        <row r="1692">
          <cell r="A1692" t="str">
            <v>001.30.00120</v>
          </cell>
          <cell r="B1692" t="str">
            <v>Fornecimento e Instalação de Caixa de Água de PVC, Incl Tampa, de 1000 litros</v>
          </cell>
          <cell r="C1692" t="str">
            <v>UN</v>
          </cell>
          <cell r="D1692">
            <v>248.32939999999999</v>
          </cell>
        </row>
        <row r="1693">
          <cell r="A1693" t="str">
            <v>001.30.00140</v>
          </cell>
          <cell r="B1693" t="str">
            <v>Execução de Cisterna em Concreto Armado 10.000 lts, Dim. Compr.= 4.20 mts, Larg.= 2.70 mts, Prof.= 1.40 mts, Sendo Impremebilizada Internamente Com Imperm. Cristaliz., Chapisc. Com Aditivo de Alto Desempenho, e Argamassa Com Impermeab. Conf. Det. SINFRA</v>
          </cell>
          <cell r="C1693" t="str">
            <v>UN</v>
          </cell>
          <cell r="D1693">
            <v>3193.7806999999998</v>
          </cell>
        </row>
        <row r="1694">
          <cell r="A1694" t="str">
            <v>001.30.00160</v>
          </cell>
          <cell r="B1694" t="str">
            <v>Fornecimento e instalação de bóia interna tipo (são paulo) p/ caixa de água  amarelo bruto n.1350 marca deca 1/2 pol</v>
          </cell>
          <cell r="C1694" t="str">
            <v>UN</v>
          </cell>
          <cell r="D1694">
            <v>31.144500000000001</v>
          </cell>
        </row>
        <row r="1695">
          <cell r="A1695" t="str">
            <v>001.30.00180</v>
          </cell>
          <cell r="B1695" t="str">
            <v>Fornecimento e instalação de bóia interna tipo (são paulo) p/ caixa de água  amarelo bruto n.1350 marca deca 3/4 pol</v>
          </cell>
          <cell r="C1695" t="str">
            <v>UN</v>
          </cell>
          <cell r="D1695">
            <v>32.7545</v>
          </cell>
        </row>
        <row r="1696">
          <cell r="A1696" t="str">
            <v>001.30.00200</v>
          </cell>
          <cell r="B1696" t="str">
            <v>Fornecimento e instalação de bóia interna tipo (são paulo) p/ caixa de água  amarelo bruto n.1350 marca deca 1 pol</v>
          </cell>
          <cell r="C1696" t="str">
            <v>UN</v>
          </cell>
          <cell r="D1696">
            <v>42.686700000000002</v>
          </cell>
        </row>
        <row r="1697">
          <cell r="A1697" t="str">
            <v>001.30.00220</v>
          </cell>
          <cell r="B1697" t="str">
            <v>Fornecimento e instalação de bóia interna tipo (são paulo) p/ caixa de água  amarelo bruto n.1350 marca deca 1 1/4 pol</v>
          </cell>
          <cell r="C1697" t="str">
            <v>UN</v>
          </cell>
          <cell r="D1697">
            <v>57.580399999999997</v>
          </cell>
        </row>
        <row r="1698">
          <cell r="A1698" t="str">
            <v>001.30.00240</v>
          </cell>
          <cell r="B1698" t="str">
            <v>Fornecimento e instalação de bóia interna tipo (são paulo) p/ caixa de água  amarelo bruto n.1350 marca deca 1 1/2 pol</v>
          </cell>
          <cell r="C1698" t="str">
            <v>UN</v>
          </cell>
          <cell r="D1698">
            <v>72.705600000000004</v>
          </cell>
        </row>
        <row r="1699">
          <cell r="A1699" t="str">
            <v>001.30.00260</v>
          </cell>
          <cell r="B1699" t="str">
            <v>Fornecimento e instalação de bóia interna tipo (são paulo) p/ caixa de água  amarelo bruto n.1350 marca deca 2 pol</v>
          </cell>
          <cell r="C1699" t="str">
            <v>UN</v>
          </cell>
          <cell r="D1699">
            <v>85.890799999999999</v>
          </cell>
        </row>
        <row r="1700">
          <cell r="A1700" t="str">
            <v>001.30.00280</v>
          </cell>
          <cell r="B1700" t="str">
            <v>Fornecimento e Instalação de Torneira Bóia p/ Caixa de Água em PVC  3/4 pol</v>
          </cell>
          <cell r="C1700" t="str">
            <v>UN</v>
          </cell>
          <cell r="D1700">
            <v>5.4844999999999997</v>
          </cell>
        </row>
        <row r="1701">
          <cell r="A1701" t="str">
            <v>001.30.00300</v>
          </cell>
          <cell r="B1701" t="str">
            <v>Fornecimento e Instalação de Torneira Bóia p/ Caixa de Água em PVC  1/2 pol</v>
          </cell>
          <cell r="C1701" t="str">
            <v>UN</v>
          </cell>
          <cell r="D1701">
            <v>5.7945000000000002</v>
          </cell>
        </row>
        <row r="1702">
          <cell r="A1702" t="str">
            <v>001.31</v>
          </cell>
          <cell r="B1702" t="str">
            <v>INSTALAÇÕES HIDRÁULICAS - PVC SOLDÁVEL/ROSCÁVEL MARROM</v>
          </cell>
        </row>
        <row r="1703">
          <cell r="A1703" t="str">
            <v>001.31.00020</v>
          </cell>
          <cell r="B1703" t="str">
            <v>Fornecimento e Instalação de Tubo de PVC Rígido Sodável Marrom em Barra de 6 m Diâmetro 20mm (1/2) pol</v>
          </cell>
          <cell r="C1703" t="str">
            <v>M</v>
          </cell>
          <cell r="D1703">
            <v>2.1619999999999999</v>
          </cell>
        </row>
        <row r="1704">
          <cell r="A1704" t="str">
            <v>001.31.00040</v>
          </cell>
          <cell r="B1704" t="str">
            <v>Fornecimento e Instalação de Tubo de PVC Rígido Sodável Marrom em Barra de 6 m Diâmetro 25mm (3/4) pol</v>
          </cell>
          <cell r="C1704" t="str">
            <v>M</v>
          </cell>
          <cell r="D1704">
            <v>2.4666000000000001</v>
          </cell>
        </row>
        <row r="1705">
          <cell r="A1705" t="str">
            <v>001.31.00060</v>
          </cell>
          <cell r="B1705" t="str">
            <v>Fornecimento e Instalação de Tubo de PVC Rígido Sodável Marrom em Barra de 6 m Diâmetro 32mm (1) pol</v>
          </cell>
          <cell r="C1705" t="str">
            <v>M</v>
          </cell>
          <cell r="D1705">
            <v>3.9767999999999999</v>
          </cell>
        </row>
        <row r="1706">
          <cell r="A1706" t="str">
            <v>001.31.00080</v>
          </cell>
          <cell r="B1706" t="str">
            <v>Fornecimento e Instalação de Tubo de PVC Rígido Sodável Marrom em Barra de 6 m Diâmetro 40mm (1.1/4) pol</v>
          </cell>
          <cell r="C1706" t="str">
            <v>M</v>
          </cell>
          <cell r="D1706">
            <v>5.1802999999999999</v>
          </cell>
        </row>
        <row r="1707">
          <cell r="A1707" t="str">
            <v>001.31.00100</v>
          </cell>
          <cell r="B1707" t="str">
            <v>Fornecimento e Instalação de Tubo de PVC Rígido Sodável Marrom em Barra de 6 m Diâmetro 50mm (1.5) pol</v>
          </cell>
          <cell r="C1707" t="str">
            <v>M</v>
          </cell>
          <cell r="D1707">
            <v>7.6387</v>
          </cell>
        </row>
        <row r="1708">
          <cell r="A1708" t="str">
            <v>001.31.00120</v>
          </cell>
          <cell r="B1708" t="str">
            <v>Fornecimento e Instalação de Tubo de PVC Rígido Sodável Marrom em Barra de 6 m Diâmetro 60mm (2) pl</v>
          </cell>
          <cell r="C1708" t="str">
            <v>M</v>
          </cell>
          <cell r="D1708">
            <v>9.6057000000000006</v>
          </cell>
        </row>
        <row r="1709">
          <cell r="A1709" t="str">
            <v>001.31.00140</v>
          </cell>
          <cell r="B1709" t="str">
            <v>Fornecimento e Instalação de Tubo de PVC Rígido Sodável Marrom em Barra de 6 m Diâmetro  75mm (2.5) pol</v>
          </cell>
          <cell r="C1709" t="str">
            <v>M</v>
          </cell>
          <cell r="D1709">
            <v>15.049899999999999</v>
          </cell>
        </row>
        <row r="1710">
          <cell r="A1710" t="str">
            <v>001.31.00160</v>
          </cell>
          <cell r="B1710" t="str">
            <v>Fornecimento e Instalação de Tubo de PVC Rígido Sodável Marrom em Barra de 6 m Diâmetro  85mm (3) pol</v>
          </cell>
          <cell r="C1710" t="str">
            <v>M</v>
          </cell>
          <cell r="D1710">
            <v>19.071300000000001</v>
          </cell>
        </row>
        <row r="1711">
          <cell r="A1711" t="str">
            <v>001.31.00180</v>
          </cell>
          <cell r="B1711" t="str">
            <v>Fornecimento e Instalação de Tubo de PVC Rígido Sodável Marrom em Barra de 6 m Diâmetro 110mm (4) pol</v>
          </cell>
          <cell r="C1711" t="str">
            <v>M</v>
          </cell>
          <cell r="D1711">
            <v>30.998200000000001</v>
          </cell>
        </row>
        <row r="1712">
          <cell r="A1712" t="str">
            <v>001.31.00200</v>
          </cell>
          <cell r="B1712" t="str">
            <v>Fornecimento e Instalação de Curva de 90º de PVC Rígido para Tubo Soldável  20mm (1/2 pol)</v>
          </cell>
          <cell r="C1712" t="str">
            <v>UN</v>
          </cell>
          <cell r="D1712">
            <v>2.6505999999999998</v>
          </cell>
        </row>
        <row r="1713">
          <cell r="A1713" t="str">
            <v>001.31.00220</v>
          </cell>
          <cell r="B1713" t="str">
            <v>Fornecimento e Instalação de Curva de 90º de PVC Rígido para Tubo Soldável 25mm (3/4 pol)</v>
          </cell>
          <cell r="C1713" t="str">
            <v>UN</v>
          </cell>
          <cell r="D1713">
            <v>3.0406</v>
          </cell>
        </row>
        <row r="1714">
          <cell r="A1714" t="str">
            <v>001.31.00240</v>
          </cell>
          <cell r="B1714" t="str">
            <v>Fornecimento e Instalação de Curva de 90º de PVC Rígido para Tubo Soldável 32mm (1 pol)</v>
          </cell>
          <cell r="C1714" t="str">
            <v>UN</v>
          </cell>
          <cell r="D1714">
            <v>5.0406000000000004</v>
          </cell>
        </row>
        <row r="1715">
          <cell r="A1715" t="str">
            <v>001.31.00260</v>
          </cell>
          <cell r="B1715" t="str">
            <v>Fornecimento e Instalação de Curva de 90º de PVC Rígido para Tubo Soldável 40mm (1 1/4 pol)</v>
          </cell>
          <cell r="C1715" t="str">
            <v>UN</v>
          </cell>
          <cell r="D1715">
            <v>8.4875000000000007</v>
          </cell>
        </row>
        <row r="1716">
          <cell r="A1716" t="str">
            <v>001.31.00280</v>
          </cell>
          <cell r="B1716" t="str">
            <v>Fornecimento e Instalação de Curva de 90º de PVC Rígido para Tubo Soldável 50mm (1 1/2 pol)</v>
          </cell>
          <cell r="C1716" t="str">
            <v>UN</v>
          </cell>
          <cell r="D1716">
            <v>10.3775</v>
          </cell>
        </row>
        <row r="1717">
          <cell r="A1717" t="str">
            <v>001.31.00300</v>
          </cell>
          <cell r="B1717" t="str">
            <v>Fornecimento e Instalação de Curva de 90º de PVC Rígido para Tubo Soldável  60mm (2 pol)</v>
          </cell>
          <cell r="C1717" t="str">
            <v>UN</v>
          </cell>
          <cell r="D1717">
            <v>20.737500000000001</v>
          </cell>
        </row>
        <row r="1718">
          <cell r="A1718" t="str">
            <v>001.31.00320</v>
          </cell>
          <cell r="B1718" t="str">
            <v>Fornecimento e Instalação de Curva de 90º de PVC Rígido para Tubo Soldável 75mm (21/2 pol)</v>
          </cell>
          <cell r="C1718" t="str">
            <v>UN</v>
          </cell>
          <cell r="D1718">
            <v>48.488900000000001</v>
          </cell>
        </row>
        <row r="1719">
          <cell r="A1719" t="str">
            <v>001.31.00340</v>
          </cell>
          <cell r="B1719" t="str">
            <v>Fornecimento e Instalação de Curva de 90º de PVC Rígido para Tubo Soldável 85mm ( 3 pol )</v>
          </cell>
          <cell r="C1719" t="str">
            <v>UN</v>
          </cell>
          <cell r="D1719">
            <v>61.4589</v>
          </cell>
        </row>
        <row r="1720">
          <cell r="A1720" t="str">
            <v>001.31.00360</v>
          </cell>
          <cell r="B1720" t="str">
            <v>Fornecimento e Instalação de Curva de 90º de PVC Rígido para Tubo Soldável 110mm ( 4 pol )</v>
          </cell>
          <cell r="C1720" t="str">
            <v>UN</v>
          </cell>
          <cell r="D1720">
            <v>71.477699999999999</v>
          </cell>
        </row>
        <row r="1721">
          <cell r="A1721" t="str">
            <v>001.31.00380</v>
          </cell>
          <cell r="B1721" t="str">
            <v>Fornecimento e Instalação de Curva de 45º de PVC Rígido para Tubo Soldável 20mm ( 1/2  pol )</v>
          </cell>
          <cell r="C1721" t="str">
            <v>UN</v>
          </cell>
          <cell r="D1721">
            <v>2.3506</v>
          </cell>
        </row>
        <row r="1722">
          <cell r="A1722" t="str">
            <v>001.31.00400</v>
          </cell>
          <cell r="B1722" t="str">
            <v>Fornecimento e Instalação de Curva de 45º de PVC Rígido para Tubo Soldável 25mm ( 3/4  pol )</v>
          </cell>
          <cell r="C1722" t="str">
            <v>UN</v>
          </cell>
          <cell r="D1722">
            <v>2.5706000000000002</v>
          </cell>
        </row>
        <row r="1723">
          <cell r="A1723" t="str">
            <v>001.31.00420</v>
          </cell>
          <cell r="B1723" t="str">
            <v>Fornecimento e Instalação de Curva de 45º de PVC Rígido para Tubo Soldável 32mm ( 1  pol )</v>
          </cell>
          <cell r="C1723" t="str">
            <v>UN</v>
          </cell>
          <cell r="D1723">
            <v>3.2706</v>
          </cell>
        </row>
        <row r="1724">
          <cell r="A1724" t="str">
            <v>001.31.00440</v>
          </cell>
          <cell r="B1724" t="str">
            <v>Fornecimento e Instalação de Curva de 45º de PVC Rígido para Tubo Soldável 40mm ( 1 1/4  pol )</v>
          </cell>
          <cell r="C1724" t="str">
            <v>UN</v>
          </cell>
          <cell r="D1724">
            <v>5.2175000000000002</v>
          </cell>
        </row>
        <row r="1725">
          <cell r="A1725" t="str">
            <v>001.31.00460</v>
          </cell>
          <cell r="B1725" t="str">
            <v>Fornecimento e Instalação de Curva de 45º de PVC Rígido para Tubo Soldável 50mm ( 1 1/2  pol )</v>
          </cell>
          <cell r="C1725" t="str">
            <v>UN</v>
          </cell>
          <cell r="D1725">
            <v>7.9074999999999998</v>
          </cell>
        </row>
        <row r="1726">
          <cell r="A1726" t="str">
            <v>001.31.00480</v>
          </cell>
          <cell r="B1726" t="str">
            <v>Fornecimento e Instalação de Curva de 45º de PVC Rígido para Tubo Soldável 60mm ( 2  pol )</v>
          </cell>
          <cell r="C1726" t="str">
            <v>UN</v>
          </cell>
          <cell r="D1726">
            <v>12.1075</v>
          </cell>
        </row>
        <row r="1727">
          <cell r="A1727" t="str">
            <v>001.31.00500</v>
          </cell>
          <cell r="B1727" t="str">
            <v>Fornecimento e Instalação de Curva de 45º de PVC Rígido para Tubo Soldável 75mm ( 2 1/2 pol )</v>
          </cell>
          <cell r="C1727" t="str">
            <v>UN</v>
          </cell>
          <cell r="D1727">
            <v>26.0289</v>
          </cell>
        </row>
        <row r="1728">
          <cell r="A1728" t="str">
            <v>001.31.00520</v>
          </cell>
          <cell r="B1728" t="str">
            <v>Fornecimento e Instalação de Curva de 45º de PVC Rígido para Tubo Soldável 85mm ( 3 pol )</v>
          </cell>
          <cell r="C1728" t="str">
            <v>UN</v>
          </cell>
          <cell r="D1728">
            <v>31.158899999999999</v>
          </cell>
        </row>
        <row r="1729">
          <cell r="A1729" t="str">
            <v>001.31.00540</v>
          </cell>
          <cell r="B1729" t="str">
            <v>Fornecimento e Instalação de Curva de 45º de PVC Rígido para Tubo Soldável 110mm ( 4 pol )</v>
          </cell>
          <cell r="C1729" t="str">
            <v>UN</v>
          </cell>
          <cell r="D1729">
            <v>61.317700000000002</v>
          </cell>
        </row>
        <row r="1730">
          <cell r="A1730" t="str">
            <v>001.31.00560</v>
          </cell>
          <cell r="B1730" t="str">
            <v>Fornecimento e Instalação de Luva de PVC Rígido para Tubo Soldável 20mm ( 1/2 pol )</v>
          </cell>
          <cell r="C1730" t="str">
            <v>UN</v>
          </cell>
          <cell r="D1730">
            <v>1.7305999999999999</v>
          </cell>
        </row>
        <row r="1731">
          <cell r="A1731" t="str">
            <v>001.31.00580</v>
          </cell>
          <cell r="B1731" t="str">
            <v>Fornecimento e Instalação de Luva de PVC Rígido para Tubo Soldável  25mm ( 3/4 pol )</v>
          </cell>
          <cell r="C1731" t="str">
            <v>UN</v>
          </cell>
          <cell r="D1731">
            <v>1.7806</v>
          </cell>
        </row>
        <row r="1732">
          <cell r="A1732" t="str">
            <v>001.31.00600</v>
          </cell>
          <cell r="B1732" t="str">
            <v>Fornecimento e Instalação de Luva de PVC Rígido para Tubo Soldável  32mm ( 1 pol )</v>
          </cell>
          <cell r="C1732" t="str">
            <v>UN</v>
          </cell>
          <cell r="D1732">
            <v>2.3506</v>
          </cell>
        </row>
        <row r="1733">
          <cell r="A1733" t="str">
            <v>001.31.00620</v>
          </cell>
          <cell r="B1733" t="str">
            <v>Fornecimento e Instalação de Luva de PVC Rígido para Tubo Soldável 40mm ( 1 1/4pol )</v>
          </cell>
          <cell r="C1733" t="str">
            <v>UN</v>
          </cell>
          <cell r="D1733">
            <v>4.0575000000000001</v>
          </cell>
        </row>
        <row r="1734">
          <cell r="A1734" t="str">
            <v>001.31.00640</v>
          </cell>
          <cell r="B1734" t="str">
            <v>Fornecimento e Instalação de Luva de PVC Rígido para Tubo Soldável 50mm ( 1 1/2 pol )</v>
          </cell>
          <cell r="C1734" t="str">
            <v>UN</v>
          </cell>
          <cell r="D1734">
            <v>4.8475000000000001</v>
          </cell>
        </row>
        <row r="1735">
          <cell r="A1735" t="str">
            <v>001.31.00660</v>
          </cell>
          <cell r="B1735" t="str">
            <v>Fornecimento e Instalação de Luva de PVC Rígido para Tubo Soldável  60mm ( 2 pol )</v>
          </cell>
          <cell r="C1735" t="str">
            <v>UN</v>
          </cell>
          <cell r="D1735">
            <v>8.8674999999999997</v>
          </cell>
        </row>
        <row r="1736">
          <cell r="A1736" t="str">
            <v>001.31.00680</v>
          </cell>
          <cell r="B1736" t="str">
            <v>Fornecimento e Instalação de Luva de PVC Rígido para Tubo Soldável  75mm ( 2 1/2 pol )</v>
          </cell>
          <cell r="C1736" t="str">
            <v>UN</v>
          </cell>
          <cell r="D1736">
            <v>14.0189</v>
          </cell>
        </row>
        <row r="1737">
          <cell r="A1737" t="str">
            <v>001.31.00700</v>
          </cell>
          <cell r="B1737" t="str">
            <v>Fornecimento e Instalação de Luva de PVC Rígido para Tubo Soldável 85mm ( 3 pol )</v>
          </cell>
          <cell r="C1737" t="str">
            <v>UN</v>
          </cell>
          <cell r="D1737">
            <v>34.4589</v>
          </cell>
        </row>
        <row r="1738">
          <cell r="A1738" t="str">
            <v>001.31.00720</v>
          </cell>
          <cell r="B1738" t="str">
            <v>Fornecimento e Instalação de Luva de PVC Rígido para Tubo Soldável 110mm ( 4 pol )</v>
          </cell>
          <cell r="C1738" t="str">
            <v>UN</v>
          </cell>
          <cell r="D1738">
            <v>45.4377</v>
          </cell>
        </row>
        <row r="1739">
          <cell r="A1739" t="str">
            <v>001.31.00740</v>
          </cell>
          <cell r="B1739" t="str">
            <v>Fornecimento e Instalação de Cotovelo 90º de PVC Rígido para Tubo Soldável 20 mm ( 1/2 pol)</v>
          </cell>
          <cell r="C1739" t="str">
            <v>UN</v>
          </cell>
          <cell r="D1739">
            <v>1.6606000000000001</v>
          </cell>
        </row>
        <row r="1740">
          <cell r="A1740" t="str">
            <v>001.31.00760</v>
          </cell>
          <cell r="B1740" t="str">
            <v>Fornecimento e Instalação de Cotovelo 90º de PVC Rígido para Tubo Soldável 25 mm ( 3/4 pol)</v>
          </cell>
          <cell r="C1740" t="str">
            <v>UN</v>
          </cell>
          <cell r="D1740">
            <v>1.6006</v>
          </cell>
        </row>
        <row r="1741">
          <cell r="A1741" t="str">
            <v>001.31.00780</v>
          </cell>
          <cell r="B1741" t="str">
            <v>Fornecimento e Instalação de Cotovelo 90º de PVC Rígido para Tubo Soldável 32 mm ( 1 pol)</v>
          </cell>
          <cell r="C1741" t="str">
            <v>UN</v>
          </cell>
          <cell r="D1741">
            <v>2.0406</v>
          </cell>
        </row>
        <row r="1742">
          <cell r="A1742" t="str">
            <v>001.31.00800</v>
          </cell>
          <cell r="B1742" t="str">
            <v>Fornecimento e Instalação de Cotovelo 90º de PVC Rígido para Tubo Soldável 40 mm ( 1 1/4 pol)</v>
          </cell>
          <cell r="C1742" t="str">
            <v>UN</v>
          </cell>
          <cell r="D1742">
            <v>5.2275</v>
          </cell>
        </row>
        <row r="1743">
          <cell r="A1743" t="str">
            <v>001.31.00820</v>
          </cell>
          <cell r="B1743" t="str">
            <v>Fornecimento e Instalação de Cotovelo 90º de PVC Rígido para Tubo Soldável 50 mm ( 1 1/2 pol)</v>
          </cell>
          <cell r="C1743" t="str">
            <v>UN</v>
          </cell>
          <cell r="D1743">
            <v>5.7374999999999998</v>
          </cell>
        </row>
        <row r="1744">
          <cell r="A1744" t="str">
            <v>001.31.00840</v>
          </cell>
          <cell r="B1744" t="str">
            <v>Fornecimento e Instalação de Cotovelo 90º de PVC Rígido para Tubo Soldável  60 mm (2 pol)</v>
          </cell>
          <cell r="C1744" t="str">
            <v>UN</v>
          </cell>
          <cell r="D1744">
            <v>17.087499999999999</v>
          </cell>
        </row>
        <row r="1745">
          <cell r="A1745" t="str">
            <v>001.31.00860</v>
          </cell>
          <cell r="B1745" t="str">
            <v>Fornecimento e Instalação de Cotovelo 90º de PVC Rígido para Tubo Soldável 75 mm (2 1/2 pol)</v>
          </cell>
          <cell r="C1745" t="str">
            <v>UN</v>
          </cell>
          <cell r="D1745">
            <v>52.718899999999998</v>
          </cell>
        </row>
        <row r="1746">
          <cell r="A1746" t="str">
            <v>001.31.00880</v>
          </cell>
          <cell r="B1746" t="str">
            <v>Fornecimento e Instalação de Cotovelo 90º de PVC Rígido para Tubo Soldável  85 mm (3 pol)</v>
          </cell>
          <cell r="C1746" t="str">
            <v>UN</v>
          </cell>
          <cell r="D1746">
            <v>59.648899999999998</v>
          </cell>
        </row>
        <row r="1747">
          <cell r="A1747" t="str">
            <v>001.31.00900</v>
          </cell>
          <cell r="B1747" t="str">
            <v>Fornecimento e Instalação de Cotovelo 90º de PVC Rígido para Tubo Soldável 110 mm (4 pol)</v>
          </cell>
          <cell r="C1747" t="str">
            <v>UN</v>
          </cell>
          <cell r="D1747">
            <v>139.26769999999999</v>
          </cell>
        </row>
        <row r="1748">
          <cell r="A1748" t="str">
            <v>001.31.00920</v>
          </cell>
          <cell r="B1748" t="str">
            <v>Fornecimento e Instalação de Cotovelo 90º com Redução de PVC Rígido para Tubo Soldável 25 x 20mm ( 3/4 x 1/2 pol )</v>
          </cell>
          <cell r="C1748" t="str">
            <v>UN</v>
          </cell>
          <cell r="D1748">
            <v>3.3506</v>
          </cell>
        </row>
        <row r="1749">
          <cell r="A1749" t="str">
            <v>001.31.00940</v>
          </cell>
          <cell r="B1749" t="str">
            <v>Fornecimento e Instalação de Cotovelo 90º com Redução de PVC Rígido para Tubo Soldável 32 x 25mm ( 1 x 3/4 pol )</v>
          </cell>
          <cell r="C1749" t="str">
            <v>UN</v>
          </cell>
          <cell r="D1749">
            <v>2.8006000000000002</v>
          </cell>
        </row>
        <row r="1750">
          <cell r="A1750" t="str">
            <v>001.31.00960</v>
          </cell>
          <cell r="B1750" t="str">
            <v>Fornecimento e Instalação de Cotovelo 45º de PVC Rígido para Tubo Soldável  20 mm ( 1/2 pol)</v>
          </cell>
          <cell r="C1750" t="str">
            <v>UN</v>
          </cell>
          <cell r="D1750">
            <v>1.8106</v>
          </cell>
        </row>
        <row r="1751">
          <cell r="A1751" t="str">
            <v>001.31.00980</v>
          </cell>
          <cell r="B1751" t="str">
            <v>Fornecimento e Instalação de Cotovelo 45º de PVC Rígido para Tubo Soldável  25 mm ( 3/4 pol)</v>
          </cell>
          <cell r="C1751" t="str">
            <v>UN</v>
          </cell>
          <cell r="D1751">
            <v>2.2105999999999999</v>
          </cell>
        </row>
        <row r="1752">
          <cell r="A1752" t="str">
            <v>001.31.01000</v>
          </cell>
          <cell r="B1752" t="str">
            <v>Fornecimento e Instalação de Cotovelo 45º de PVC Rígido para Tubo Soldável 32 mm ( 1 pol)</v>
          </cell>
          <cell r="C1752" t="str">
            <v>UN</v>
          </cell>
          <cell r="D1752">
            <v>3.5706000000000002</v>
          </cell>
        </row>
        <row r="1753">
          <cell r="A1753" t="str">
            <v>001.31.01020</v>
          </cell>
          <cell r="B1753" t="str">
            <v>Fornecimento e Instalação de Cotovelo 45º de PVC Rígido para Tubo Soldável 40 mm (1 1/4 pol)</v>
          </cell>
          <cell r="C1753" t="str">
            <v>UN</v>
          </cell>
          <cell r="D1753">
            <v>5.2275</v>
          </cell>
        </row>
        <row r="1754">
          <cell r="A1754" t="str">
            <v>001.31.01040</v>
          </cell>
          <cell r="B1754" t="str">
            <v>Fornecimento e Instalação de Cotovelo 45º de PVC Rígido para Tubo Soldável 50mm ( 1.1/2 pol ).</v>
          </cell>
          <cell r="C1754" t="str">
            <v>UN</v>
          </cell>
          <cell r="D1754">
            <v>6.5175000000000001</v>
          </cell>
        </row>
        <row r="1755">
          <cell r="A1755" t="str">
            <v>001.31.01060</v>
          </cell>
          <cell r="B1755" t="str">
            <v>Fornecimento e Instalação de Te 90º de PVC Rígido Para Tubo Soldável 20mm ( 1/2 pol )</v>
          </cell>
          <cell r="C1755" t="str">
            <v>UN</v>
          </cell>
          <cell r="D1755">
            <v>1.6606000000000001</v>
          </cell>
        </row>
        <row r="1756">
          <cell r="A1756" t="str">
            <v>001.31.01080</v>
          </cell>
          <cell r="B1756" t="str">
            <v>Fornecimento e Instalação de Te 90º de PVC Rígido Para Tubo Soldável 25mm ( 3/4 pol )</v>
          </cell>
          <cell r="C1756" t="str">
            <v>UN</v>
          </cell>
          <cell r="D1756">
            <v>2.7608999999999999</v>
          </cell>
        </row>
        <row r="1757">
          <cell r="A1757" t="str">
            <v>001.31.01100</v>
          </cell>
          <cell r="B1757" t="str">
            <v>Fornecimento e Instalação de Te 90º de PVC Rígido Para Tubo Soldável 32mm ( 1 pol )</v>
          </cell>
          <cell r="C1757" t="str">
            <v>UN</v>
          </cell>
          <cell r="D1757">
            <v>4.0008999999999997</v>
          </cell>
        </row>
        <row r="1758">
          <cell r="A1758" t="str">
            <v>001.31.01120</v>
          </cell>
          <cell r="B1758" t="str">
            <v>Fornecimento e Instalação de Te 90º de PVC Rígido Para Tubo Soldável  40mm ( 11/4 pol )</v>
          </cell>
          <cell r="C1758" t="str">
            <v>UN</v>
          </cell>
          <cell r="D1758">
            <v>8.7654999999999994</v>
          </cell>
        </row>
        <row r="1759">
          <cell r="A1759" t="str">
            <v>001.31.01140</v>
          </cell>
          <cell r="B1759" t="str">
            <v>Fornecimento e Instalação de Te 90º de PVC Rígido Para Tubo Soldável  50mm ( 11/2 pol )</v>
          </cell>
          <cell r="C1759" t="str">
            <v>UN</v>
          </cell>
          <cell r="D1759">
            <v>8.8454999999999995</v>
          </cell>
        </row>
        <row r="1760">
          <cell r="A1760" t="str">
            <v>001.31.01160</v>
          </cell>
          <cell r="B1760" t="str">
            <v>Fornecimento e Instalação de Te 90º de PVC Rígido Para Tubo Soldável 60mm ( 2 pol )</v>
          </cell>
          <cell r="C1760" t="str">
            <v>UN</v>
          </cell>
          <cell r="D1760">
            <v>21.045500000000001</v>
          </cell>
        </row>
        <row r="1761">
          <cell r="A1761" t="str">
            <v>001.31.01180</v>
          </cell>
          <cell r="B1761" t="str">
            <v>Fornecimento e Instalação de Te 90º de PVC Rígido Para Tubo Soldável 75mm ( 2 1/2 pol )</v>
          </cell>
          <cell r="C1761" t="str">
            <v>UN</v>
          </cell>
          <cell r="D1761">
            <v>40.008200000000002</v>
          </cell>
        </row>
        <row r="1762">
          <cell r="A1762" t="str">
            <v>001.31.01200</v>
          </cell>
          <cell r="B1762" t="str">
            <v>Fornecimento e Instalação de Te 90º de PVC Rígido Para Tubo Soldável  85mm ( 3 pol )</v>
          </cell>
          <cell r="C1762" t="str">
            <v>UN</v>
          </cell>
          <cell r="D1762">
            <v>52.528199999999998</v>
          </cell>
        </row>
        <row r="1763">
          <cell r="A1763" t="str">
            <v>001.31.01220</v>
          </cell>
          <cell r="B1763" t="str">
            <v>Fornecimento e Instalação de Te 90º de PVC Rígido Para Tubo Soldável 110mm ( 4 pol )</v>
          </cell>
          <cell r="C1763" t="str">
            <v>UN</v>
          </cell>
          <cell r="D1763">
            <v>107.19159999999999</v>
          </cell>
        </row>
        <row r="1764">
          <cell r="A1764" t="str">
            <v>001.31.01240</v>
          </cell>
          <cell r="B1764" t="str">
            <v>Fornecimento e Instalação de Te de Redução de PVC Rígido para Tubo Soldável 25 x 20mm ( 3/4 x 1/2 pol )</v>
          </cell>
          <cell r="C1764" t="str">
            <v>UN</v>
          </cell>
          <cell r="D1764">
            <v>3.9108999999999998</v>
          </cell>
        </row>
        <row r="1765">
          <cell r="A1765" t="str">
            <v>001.31.01260</v>
          </cell>
          <cell r="B1765" t="str">
            <v>Fornecimento e Instalação de Te de Redução de PVC Rígido para Tubo Soldável 32 x 25mm ( 1 x 3/4 pol )</v>
          </cell>
          <cell r="C1765" t="str">
            <v>UN</v>
          </cell>
          <cell r="D1765">
            <v>3.6509</v>
          </cell>
        </row>
        <row r="1766">
          <cell r="A1766" t="str">
            <v>001.31.01280</v>
          </cell>
          <cell r="B1766" t="str">
            <v>Fornecimento e Instalação de Te de Redução de PVC Rígido para Tubo Soldável  40 x 32mm ( 1.1/4 x 1 pol )</v>
          </cell>
          <cell r="C1766" t="str">
            <v>UN</v>
          </cell>
          <cell r="D1766">
            <v>8.2355</v>
          </cell>
        </row>
        <row r="1767">
          <cell r="A1767" t="str">
            <v>001.31.01300</v>
          </cell>
          <cell r="B1767" t="str">
            <v>Fornecimento e Instalação de Te de Redução de PVC Rígido para Tubo Soldável 50 x 20mm (1.1/2 x 1/2 pol )</v>
          </cell>
          <cell r="C1767" t="str">
            <v>UN</v>
          </cell>
          <cell r="D1767">
            <v>8.7754999999999992</v>
          </cell>
        </row>
        <row r="1768">
          <cell r="A1768" t="str">
            <v>001.31.01320</v>
          </cell>
          <cell r="B1768" t="str">
            <v>Fornecimento e Instalação de Te de Redução de PVC Rígido para Tubo Soldável 50 x 25mm (1.1/2 x 3/4 pol )</v>
          </cell>
          <cell r="C1768" t="str">
            <v>UN</v>
          </cell>
          <cell r="D1768">
            <v>9.1155000000000008</v>
          </cell>
        </row>
        <row r="1769">
          <cell r="A1769" t="str">
            <v>001.31.01340</v>
          </cell>
          <cell r="B1769" t="str">
            <v>Fornecimento e Instalação de Te de Redução de PVC Rígido para Tubo Soldável 50 x 32mm ( 1.1/2 x 1 pol )</v>
          </cell>
          <cell r="C1769" t="str">
            <v>UN</v>
          </cell>
          <cell r="D1769">
            <v>11.6655</v>
          </cell>
        </row>
        <row r="1770">
          <cell r="A1770" t="str">
            <v>001.31.01360</v>
          </cell>
          <cell r="B1770" t="str">
            <v>Fornecimento e Instalação de Te de Redução de PVC Rígido para Tubo Soldável  50 x 40mm ( 1.1/2 x 1.1/4 pol )</v>
          </cell>
          <cell r="C1770" t="str">
            <v>UN</v>
          </cell>
          <cell r="D1770">
            <v>14.0755</v>
          </cell>
        </row>
        <row r="1771">
          <cell r="A1771" t="str">
            <v>001.31.01380</v>
          </cell>
          <cell r="B1771" t="str">
            <v>Fornecimento e Instalação de Te de Redução de PVC Rígido para Tubo Soldável  75 x 50mm ( 2.1/2 x 1.1/2 pol )</v>
          </cell>
          <cell r="C1771" t="str">
            <v>UN</v>
          </cell>
          <cell r="D1771">
            <v>21.828199999999999</v>
          </cell>
        </row>
        <row r="1772">
          <cell r="A1772" t="str">
            <v>001.31.01400</v>
          </cell>
          <cell r="B1772" t="str">
            <v>Fornecimento e Instalação de Te de Redução de PVC Rígido para Tubo Soldável 85 x 60mm ( 3 x 2 pol )</v>
          </cell>
          <cell r="C1772" t="str">
            <v>UN</v>
          </cell>
          <cell r="D1772">
            <v>31.048200000000001</v>
          </cell>
        </row>
        <row r="1773">
          <cell r="A1773" t="str">
            <v>001.31.01420</v>
          </cell>
          <cell r="B1773" t="str">
            <v>Fornecimento e Instalação de Bucha de Redução de PVC Rígido para Tubo Soldável 25 x 20mm ( 3/4 x 1/2 pol )</v>
          </cell>
          <cell r="C1773" t="str">
            <v>UN</v>
          </cell>
          <cell r="D1773">
            <v>1.5506</v>
          </cell>
        </row>
        <row r="1774">
          <cell r="A1774" t="str">
            <v>001.31.01440</v>
          </cell>
          <cell r="B1774" t="str">
            <v>Fornecimento e Instalação de Bucha de Redução de PVC Rígido para Tubo Soldável 32 x 25mm ( 1 x 3/4 pol )</v>
          </cell>
          <cell r="C1774" t="str">
            <v>UN</v>
          </cell>
          <cell r="D1774">
            <v>1.7205999999999999</v>
          </cell>
        </row>
        <row r="1775">
          <cell r="A1775" t="str">
            <v>001.31.01460</v>
          </cell>
          <cell r="B1775" t="str">
            <v>Fornecimento e Instalação de Bucha de Redução de PVC Rígido para Tubo Soldável  40 x 32mm ( 1.1/4 x 1 pol )</v>
          </cell>
          <cell r="C1775" t="str">
            <v>UN</v>
          </cell>
          <cell r="D1775">
            <v>3.2174999999999998</v>
          </cell>
        </row>
        <row r="1776">
          <cell r="A1776" t="str">
            <v>001.31.01480</v>
          </cell>
          <cell r="B1776" t="str">
            <v>Fornecimento e Instalação de Bucha de Redução de PVC Rígido para Tubo Soldável 50 x 40mm ( 1.1/2 x 1/1/4 pol )</v>
          </cell>
          <cell r="C1776" t="str">
            <v>UN</v>
          </cell>
          <cell r="D1776">
            <v>3.8875000000000002</v>
          </cell>
        </row>
        <row r="1777">
          <cell r="A1777" t="str">
            <v>001.31.01500</v>
          </cell>
          <cell r="B1777" t="str">
            <v>Fornecimento e Instalação de Bucha de Redução de PVC Rígido para Tubo Soldável 60 x 50mm ( 2 x 1.1/2 pol )</v>
          </cell>
          <cell r="C1777" t="str">
            <v>UN</v>
          </cell>
          <cell r="D1777">
            <v>5.3674999999999997</v>
          </cell>
        </row>
        <row r="1778">
          <cell r="A1778" t="str">
            <v>001.31.01520</v>
          </cell>
          <cell r="B1778" t="str">
            <v>Fornecimento e Instalação de Bucha de Redução de PVC Rígido para Tubo Soldável 75 x 60mm (2.1/2 x 2 pol )</v>
          </cell>
          <cell r="C1778" t="str">
            <v>UN</v>
          </cell>
          <cell r="D1778">
            <v>10.6989</v>
          </cell>
        </row>
        <row r="1779">
          <cell r="A1779" t="str">
            <v>001.31.01540</v>
          </cell>
          <cell r="B1779" t="str">
            <v>Fornecimento e Instalação de Bucha de Redução de PVC Rígido para Tubo Soldável 85 x 75mm ( 3 x 2.1/2 pol )</v>
          </cell>
          <cell r="C1779" t="str">
            <v>UN</v>
          </cell>
          <cell r="D1779">
            <v>11.168900000000001</v>
          </cell>
        </row>
        <row r="1780">
          <cell r="A1780" t="str">
            <v>001.31.01560</v>
          </cell>
          <cell r="B1780" t="str">
            <v>Fornecimento e Instalação de Bucha de Redução de PVC Rígido para Tubo Soldável 110 x 85mm ( 4 x 3 pol )</v>
          </cell>
          <cell r="C1780" t="str">
            <v>UN</v>
          </cell>
          <cell r="D1780">
            <v>33.9377</v>
          </cell>
        </row>
        <row r="1781">
          <cell r="A1781" t="str">
            <v>001.31.01580</v>
          </cell>
          <cell r="B1781" t="str">
            <v>Fornecimento e Instalação de União de PVC Rígido para Tubo Soldável 20mm ( 1/2 pol )</v>
          </cell>
          <cell r="C1781" t="str">
            <v>UN</v>
          </cell>
          <cell r="D1781">
            <v>4.9706000000000001</v>
          </cell>
        </row>
        <row r="1782">
          <cell r="A1782" t="str">
            <v>001.31.01600</v>
          </cell>
          <cell r="B1782" t="str">
            <v>Fornecimento e Instalação de União de PVC Rígido para Tubo Soldável  25mm ( 3/4 pol )</v>
          </cell>
          <cell r="C1782" t="str">
            <v>UN</v>
          </cell>
          <cell r="D1782">
            <v>5.2706</v>
          </cell>
        </row>
        <row r="1783">
          <cell r="A1783" t="str">
            <v>001.31.01620</v>
          </cell>
          <cell r="B1783" t="str">
            <v>Fornecimento e Instalação de União de PVC Rígido para Tubo Soldável 32mm ( 1 pol )</v>
          </cell>
          <cell r="C1783" t="str">
            <v>UN</v>
          </cell>
          <cell r="D1783">
            <v>9.9306000000000001</v>
          </cell>
        </row>
        <row r="1784">
          <cell r="A1784" t="str">
            <v>001.31.01640</v>
          </cell>
          <cell r="B1784" t="str">
            <v>Fornecimento e Instalação de União de PVC Rígido para Tubo Soldável 40mm ( 1 1/4 pol )</v>
          </cell>
          <cell r="C1784" t="str">
            <v>UN</v>
          </cell>
          <cell r="D1784">
            <v>15.827500000000001</v>
          </cell>
        </row>
        <row r="1785">
          <cell r="A1785" t="str">
            <v>001.31.01660</v>
          </cell>
          <cell r="B1785" t="str">
            <v>Fornecimento e Instalação de União de PVC Rígido para Tubo Soldável  50mm ( 1 1/2 pol )</v>
          </cell>
          <cell r="C1785" t="str">
            <v>UN</v>
          </cell>
          <cell r="D1785">
            <v>19.487500000000001</v>
          </cell>
        </row>
        <row r="1786">
          <cell r="A1786" t="str">
            <v>001.31.01680</v>
          </cell>
          <cell r="B1786" t="str">
            <v>Fornecimento e Instalação de União de PVC Rígido para Tubo Soldável 60mm ( 2 pol )</v>
          </cell>
          <cell r="C1786" t="str">
            <v>UN</v>
          </cell>
          <cell r="D1786">
            <v>34.657499999999999</v>
          </cell>
        </row>
        <row r="1787">
          <cell r="A1787" t="str">
            <v>001.31.01700</v>
          </cell>
          <cell r="B1787" t="str">
            <v>Fornecimento e Instalação de União de PVC Rígido para Tubo Soldável 75mm ( 2 1/2 pol )</v>
          </cell>
          <cell r="C1787" t="str">
            <v>UN</v>
          </cell>
          <cell r="D1787">
            <v>125.2389</v>
          </cell>
        </row>
        <row r="1788">
          <cell r="A1788" t="str">
            <v>001.31.01720</v>
          </cell>
          <cell r="B1788" t="str">
            <v>Fornecimento e Instalação de União de PVC Rígido para Tubo Soldável  85mm ( 3 pol )</v>
          </cell>
          <cell r="C1788" t="str">
            <v>UN</v>
          </cell>
          <cell r="D1788">
            <v>180.7389</v>
          </cell>
        </row>
        <row r="1789">
          <cell r="A1789" t="str">
            <v>001.31.01740</v>
          </cell>
          <cell r="B1789" t="str">
            <v>Fornecimento e Instalação de União de PVC Rígido para Tubo Soldável 110mm ( 4 pol )</v>
          </cell>
          <cell r="C1789" t="str">
            <v>UN</v>
          </cell>
          <cell r="D1789">
            <v>217.68770000000001</v>
          </cell>
        </row>
        <row r="1790">
          <cell r="A1790" t="str">
            <v>001.31.01760</v>
          </cell>
          <cell r="B1790" t="str">
            <v>Fornecimento e Instalação de Adaptador Soldável Curto Com Bolsa e Rosca para Registro de PVC Rígido Para Tubo Soldável 20mm x 1/2 pol</v>
          </cell>
          <cell r="C1790" t="str">
            <v>UN</v>
          </cell>
          <cell r="D1790">
            <v>1.7605999999999999</v>
          </cell>
        </row>
        <row r="1791">
          <cell r="A1791" t="str">
            <v>001.31.01780</v>
          </cell>
          <cell r="B1791" t="str">
            <v>Fornecimento e Instalação de Adaptador Soldável Curto Com Bolsa e Rosca para Registro de PVC Rígido Para Tubo Soldável  25mm x 3/4 pol</v>
          </cell>
          <cell r="C1791" t="str">
            <v>UN</v>
          </cell>
          <cell r="D1791">
            <v>1.6406000000000001</v>
          </cell>
        </row>
        <row r="1792">
          <cell r="A1792" t="str">
            <v>001.31.01800</v>
          </cell>
          <cell r="B1792" t="str">
            <v>Fornecimento e Instalação de Adaptador Soldável Curto Com Bolsa e Rosca para Registro de PVC Rígido Para Tubo Soldável 32mm x 1 pol</v>
          </cell>
          <cell r="C1792" t="str">
            <v>UN</v>
          </cell>
          <cell r="D1792">
            <v>1.9006000000000001</v>
          </cell>
        </row>
        <row r="1793">
          <cell r="A1793" t="str">
            <v>001.31.01820</v>
          </cell>
          <cell r="B1793" t="str">
            <v>Fornecimento e Instalação de Adaptador Soldável Curto Com Bolsa e Rosca para Registro de PVC Rígido Para Tubo Soldável 40mm x 1.1/4 pol</v>
          </cell>
          <cell r="C1793" t="str">
            <v>UN</v>
          </cell>
          <cell r="D1793">
            <v>4.3375000000000004</v>
          </cell>
        </row>
        <row r="1794">
          <cell r="A1794" t="str">
            <v>001.31.01840</v>
          </cell>
          <cell r="B1794" t="str">
            <v>Fornecimento e Instalação de Adaptador Soldável Curto Com Bolsa e Rosca para Registro de PVC Rígido Para Tubo Soldável  40mm x 1.5 pol.</v>
          </cell>
          <cell r="C1794" t="str">
            <v>UN</v>
          </cell>
          <cell r="D1794">
            <v>3.8374999999999999</v>
          </cell>
        </row>
        <row r="1795">
          <cell r="A1795" t="str">
            <v>001.31.01860</v>
          </cell>
          <cell r="B1795" t="str">
            <v>Fornecimento e Instalação de Adaptador Soldável Curto Com Bolsa e Rosca para Registro de PVC Rígido Para Tubo Soldável  50mm x 1.1/4 pol</v>
          </cell>
          <cell r="C1795" t="str">
            <v>UN</v>
          </cell>
          <cell r="D1795">
            <v>6.2074999999999996</v>
          </cell>
        </row>
        <row r="1796">
          <cell r="A1796" t="str">
            <v>001.31.01880</v>
          </cell>
          <cell r="B1796" t="str">
            <v>Fornecimento e Instalação de Adaptador Soldável Curto Com Bolsa e Rosca para Registro de PVC Rígido Para Tubo Soldável  50mm x 1.5 pol</v>
          </cell>
          <cell r="C1796" t="str">
            <v>UN</v>
          </cell>
          <cell r="D1796">
            <v>5.6875</v>
          </cell>
        </row>
        <row r="1797">
          <cell r="A1797" t="str">
            <v>001.31.01900</v>
          </cell>
          <cell r="B1797" t="str">
            <v>Fornecimento e Instalação de Adaptador Soldável Curto Com Bolsa e Rosca para Registro de PVC Rígido Para Tubo Soldável  60mm x 2 pol</v>
          </cell>
          <cell r="C1797" t="str">
            <v>UN</v>
          </cell>
          <cell r="D1797">
            <v>9.8988999999999994</v>
          </cell>
        </row>
        <row r="1798">
          <cell r="A1798" t="str">
            <v>001.31.01920</v>
          </cell>
          <cell r="B1798" t="str">
            <v>Fornecimento e Instalação de Adaptador Soldável Curto Com Bolsa e Rosca para Registro de PVC Rígido Para Tubo Soldável  75mm x 2.5 pol</v>
          </cell>
          <cell r="C1798" t="str">
            <v>UN</v>
          </cell>
          <cell r="D1798">
            <v>16.168900000000001</v>
          </cell>
        </row>
        <row r="1799">
          <cell r="A1799" t="str">
            <v>001.31.01940</v>
          </cell>
          <cell r="B1799" t="str">
            <v>Fornecimento e Instalação de Adaptador Soldável Curto Com Bolsa e Rosca para Registro de PVC Rígido Para Tubo Soldável  85mm x 3 pol</v>
          </cell>
          <cell r="C1799" t="str">
            <v>UN</v>
          </cell>
          <cell r="D1799">
            <v>23.428899999999999</v>
          </cell>
        </row>
        <row r="1800">
          <cell r="A1800" t="str">
            <v>001.31.01960</v>
          </cell>
          <cell r="B1800" t="str">
            <v>Fornecimento e Instalação de Adaptador Soldável Curto Com Bolsa e Rosca para Registro de PVC Rígido Para Tubo Soldável 110m x 4 pol</v>
          </cell>
          <cell r="C1800" t="str">
            <v>UN</v>
          </cell>
          <cell r="D1800">
            <v>36.3277</v>
          </cell>
        </row>
        <row r="1801">
          <cell r="A1801" t="str">
            <v>001.31.01980</v>
          </cell>
          <cell r="B1801" t="str">
            <v>Fornecimento e Instalação de Adaptador Soldável com Flanges de PVC Rígido para Tubo Soldável para Caixa de Água 20mm x 1/2 pol</v>
          </cell>
          <cell r="C1801" t="str">
            <v>UN</v>
          </cell>
          <cell r="D1801">
            <v>13.464700000000001</v>
          </cell>
        </row>
        <row r="1802">
          <cell r="A1802" t="str">
            <v>001.31.02000</v>
          </cell>
          <cell r="B1802" t="str">
            <v>Fornecimento e Instalação de Adaptador Soldável com Flanges de PVC Rígido para Tubo Soldável para Caixa de Água  25mm x 3/4</v>
          </cell>
          <cell r="C1802" t="str">
            <v>UN</v>
          </cell>
          <cell r="D1802">
            <v>9.2847000000000008</v>
          </cell>
        </row>
        <row r="1803">
          <cell r="A1803" t="str">
            <v>001.31.02020</v>
          </cell>
          <cell r="B1803" t="str">
            <v>Fornecimento e Instalação de Adaptador Soldável com Flanges de PVC Rígido para Tubo Soldável para Caixa de Água 32mm x 1 pol</v>
          </cell>
          <cell r="C1803" t="str">
            <v>UN</v>
          </cell>
          <cell r="D1803">
            <v>9.4647000000000006</v>
          </cell>
        </row>
        <row r="1804">
          <cell r="A1804" t="str">
            <v>001.31.02040</v>
          </cell>
          <cell r="B1804" t="str">
            <v>Fornecimento e Instalação de Adaptador Soldável com Flanges de PVC Rígido para Tubo Soldável para Caixa de Água 40mm x 1.1/4 pol</v>
          </cell>
          <cell r="C1804" t="str">
            <v>UN</v>
          </cell>
          <cell r="D1804">
            <v>15.213100000000001</v>
          </cell>
        </row>
        <row r="1805">
          <cell r="A1805" t="str">
            <v>001.31.02060</v>
          </cell>
          <cell r="B1805" t="str">
            <v>Fornecimento e Instalação de Adaptador Soldável com Flanges de PVC Rígido para Tubo Soldável para Caixa de Água 50mm x 1.5 pol</v>
          </cell>
          <cell r="C1805" t="str">
            <v>UN</v>
          </cell>
          <cell r="D1805">
            <v>20.032699999999998</v>
          </cell>
        </row>
        <row r="1806">
          <cell r="A1806" t="str">
            <v>001.31.02080</v>
          </cell>
          <cell r="B1806" t="str">
            <v>Fornecimento e Instalação de Adaptador Soldável com Flanges de PVC Rígido para Tubo Soldável para Caixa de Água 60mm x 2 pol</v>
          </cell>
          <cell r="C1806" t="str">
            <v>UN</v>
          </cell>
          <cell r="D1806">
            <v>43.102699999999999</v>
          </cell>
        </row>
        <row r="1807">
          <cell r="A1807" t="str">
            <v>001.31.02100</v>
          </cell>
          <cell r="B1807" t="str">
            <v>Fornecimento e Instalação de Adaptador Soldável com Flanges de PVC Rígido para Tubo Soldável para Caixa de Água 75mm x 2.5 pol</v>
          </cell>
          <cell r="C1807" t="str">
            <v>UN</v>
          </cell>
          <cell r="D1807">
            <v>135.5941</v>
          </cell>
        </row>
        <row r="1808">
          <cell r="A1808" t="str">
            <v>001.31.02120</v>
          </cell>
          <cell r="B1808" t="str">
            <v>Fornecimento e Instalação de Adaptador Soldável com Flanges de PVC Rígido para Tubo Soldável para Caixa de Água 85mm x 3 pol</v>
          </cell>
          <cell r="C1808" t="str">
            <v>UN</v>
          </cell>
          <cell r="D1808">
            <v>174.7841</v>
          </cell>
        </row>
        <row r="1809">
          <cell r="A1809" t="str">
            <v>001.31.02140</v>
          </cell>
          <cell r="B1809" t="str">
            <v>Fornecimento e Instalação de Adaptador Soldável com Flanges de PVC Rígido para Tubo Soldável para Caixa de Água 110mm x 4 pol</v>
          </cell>
          <cell r="C1809" t="str">
            <v>UN</v>
          </cell>
          <cell r="D1809">
            <v>241.74760000000001</v>
          </cell>
        </row>
        <row r="1810">
          <cell r="A1810" t="str">
            <v>001.31.02160</v>
          </cell>
          <cell r="B1810" t="str">
            <v>Fornecimento e Instalação de Bucha de Redução Longa de PVC Rígido para Tubo Soldável 32 x 20 mm (1 x 1/2 pol)</v>
          </cell>
          <cell r="C1810" t="str">
            <v>UN</v>
          </cell>
          <cell r="D1810">
            <v>2.6705999999999999</v>
          </cell>
        </row>
        <row r="1811">
          <cell r="A1811" t="str">
            <v>001.31.02180</v>
          </cell>
          <cell r="B1811" t="str">
            <v>Fornecimento e Instalação de Bucha de Redução Longa de PVC Rígido para Tubo Soldável 40 x 20 mm (1.1/4 x 1/2 pol)</v>
          </cell>
          <cell r="C1811" t="str">
            <v>UN</v>
          </cell>
          <cell r="D1811">
            <v>4.0575000000000001</v>
          </cell>
        </row>
        <row r="1812">
          <cell r="A1812" t="str">
            <v>001.31.02200</v>
          </cell>
          <cell r="B1812" t="str">
            <v>Fornecimento e Instalação de Bucha de Redução Longa de PVC Rígido para Tubo Soldável  40 x 25 mm ( 1.1/4 x 3/4 pol)</v>
          </cell>
          <cell r="C1812" t="str">
            <v>UN</v>
          </cell>
          <cell r="D1812">
            <v>3.8675000000000002</v>
          </cell>
        </row>
        <row r="1813">
          <cell r="A1813" t="str">
            <v>001.31.02220</v>
          </cell>
          <cell r="B1813" t="str">
            <v>Fornecimento e Instalação de Bucha de Redução Longa de PVC Rígido para Tubo Soldável 50 x 20 mm ( 1.1/2 x 1/2 pol)</v>
          </cell>
          <cell r="C1813" t="str">
            <v>UN</v>
          </cell>
          <cell r="D1813">
            <v>4.0875000000000004</v>
          </cell>
        </row>
        <row r="1814">
          <cell r="A1814" t="str">
            <v>001.31.02240</v>
          </cell>
          <cell r="B1814" t="str">
            <v>Fornecimento e Instalação de Bucha de Redução Longa de PVC Rígido para Tubo Soldável 50 x 25 mm ( 1.1/2 x 3.4 pol)</v>
          </cell>
          <cell r="C1814" t="str">
            <v>UN</v>
          </cell>
          <cell r="D1814">
            <v>4.0575000000000001</v>
          </cell>
        </row>
        <row r="1815">
          <cell r="A1815" t="str">
            <v>001.31.02260</v>
          </cell>
          <cell r="B1815" t="str">
            <v>Fornecimento e Instalação de Bucha de Redução Longa de PVC Rígido para Tubo Soldável 50 x 32 mm ( 1.1/2 x 1 pol)</v>
          </cell>
          <cell r="C1815" t="str">
            <v>UN</v>
          </cell>
          <cell r="D1815">
            <v>4.3574999999999999</v>
          </cell>
        </row>
        <row r="1816">
          <cell r="A1816" t="str">
            <v>001.31.02280</v>
          </cell>
          <cell r="B1816" t="str">
            <v>Fornecimento e Instalação de Bucha de Redução Longa de PVC Rígido para Tubo Soldável 60 x 25 mm ( 2 x 3/4 pol)</v>
          </cell>
          <cell r="C1816" t="str">
            <v>UN</v>
          </cell>
          <cell r="D1816">
            <v>7.3589000000000002</v>
          </cell>
        </row>
        <row r="1817">
          <cell r="A1817" t="str">
            <v>001.31.02300</v>
          </cell>
          <cell r="B1817" t="str">
            <v>Fornecimento e Instalação de Bucha de Redução Longa de PVC Rígido para Tubo Soldável 60 x 32 mm (2 x 1 pol)</v>
          </cell>
          <cell r="C1817" t="str">
            <v>UN</v>
          </cell>
          <cell r="D1817">
            <v>8.5789000000000009</v>
          </cell>
        </row>
        <row r="1818">
          <cell r="A1818" t="str">
            <v>001.31.02320</v>
          </cell>
          <cell r="B1818" t="str">
            <v>Fornecimento e Instalação de Bucha de Redução Longa de PVC Rígido para Tubo Soldável 60 x 40 mm (2 x 1.1/4 pol)</v>
          </cell>
          <cell r="C1818" t="str">
            <v>UN</v>
          </cell>
          <cell r="D1818">
            <v>8.7489000000000008</v>
          </cell>
        </row>
        <row r="1819">
          <cell r="A1819" t="str">
            <v>001.31.02340</v>
          </cell>
          <cell r="B1819" t="str">
            <v>Fornecimento e Instalação de Cap de PVC Rígido para Tubo Soldável 20 mm (1/2 pol)</v>
          </cell>
          <cell r="C1819" t="str">
            <v>UN</v>
          </cell>
          <cell r="D1819">
            <v>1.3503000000000001</v>
          </cell>
        </row>
        <row r="1820">
          <cell r="A1820" t="str">
            <v>001.31.02360</v>
          </cell>
          <cell r="B1820" t="str">
            <v>Fornecimento e Instalação de Cap de PVC Rígido para Tubo Soldável  25 mm (3/4 pol)</v>
          </cell>
          <cell r="C1820" t="str">
            <v>UN</v>
          </cell>
          <cell r="D1820">
            <v>1.4302999999999999</v>
          </cell>
        </row>
        <row r="1821">
          <cell r="A1821" t="str">
            <v>001.31.02380</v>
          </cell>
          <cell r="B1821" t="str">
            <v>Fornecimento e Instalação de Cap de PVC Rígido para Tubo Soldável 32 mm (1 pol)</v>
          </cell>
          <cell r="C1821" t="str">
            <v>UN</v>
          </cell>
          <cell r="D1821">
            <v>1.7403</v>
          </cell>
        </row>
        <row r="1822">
          <cell r="A1822" t="str">
            <v>001.31.02400</v>
          </cell>
          <cell r="B1822" t="str">
            <v>Fornecimento e Instalação de Cap de PVC Rígido para Tubo Soldável 40 mm (1.1/4 pol)</v>
          </cell>
          <cell r="C1822" t="str">
            <v>UN</v>
          </cell>
          <cell r="D1822">
            <v>3.0987</v>
          </cell>
        </row>
        <row r="1823">
          <cell r="A1823" t="str">
            <v>001.31.02420</v>
          </cell>
          <cell r="B1823" t="str">
            <v>Fornecimento e Instalação de Cap de PVC Rígido para Tubo Soldável 50 mm ( 1.1/2 pol)</v>
          </cell>
          <cell r="C1823" t="str">
            <v>UN</v>
          </cell>
          <cell r="D1823">
            <v>4.3586999999999998</v>
          </cell>
        </row>
        <row r="1824">
          <cell r="A1824" t="str">
            <v>001.31.02440</v>
          </cell>
          <cell r="B1824" t="str">
            <v>Fornecimento e Instalação de Joelho 90º Soldável/Rosqueável 20mm x 1/2 pol</v>
          </cell>
          <cell r="C1824" t="str">
            <v>UN</v>
          </cell>
          <cell r="D1824">
            <v>2.3106</v>
          </cell>
        </row>
        <row r="1825">
          <cell r="A1825" t="str">
            <v>001.31.02460</v>
          </cell>
          <cell r="B1825" t="str">
            <v>Fornecimento e Instalação de Joelho 90º Soldável/Rosqueável 25mm x 3/4 pol</v>
          </cell>
          <cell r="C1825" t="str">
            <v>UN</v>
          </cell>
          <cell r="D1825">
            <v>2.8006000000000002</v>
          </cell>
        </row>
        <row r="1826">
          <cell r="A1826" t="str">
            <v>001.31.02480</v>
          </cell>
          <cell r="B1826" t="str">
            <v>Fornecimento e Instalação de Joelho 90º Soldável/Rosqueável  32mm x 1 pol</v>
          </cell>
          <cell r="C1826" t="str">
            <v>UN</v>
          </cell>
          <cell r="D1826">
            <v>3.7806000000000002</v>
          </cell>
        </row>
        <row r="1827">
          <cell r="A1827" t="str">
            <v>001.31.02500</v>
          </cell>
          <cell r="B1827" t="str">
            <v>Fornecimento e Instalação de Joelho de Redução 90º Soldável/Rosqueável 25mm x 1/2 pol</v>
          </cell>
          <cell r="C1827" t="str">
            <v>UN</v>
          </cell>
          <cell r="D1827">
            <v>2.4506000000000001</v>
          </cell>
        </row>
        <row r="1828">
          <cell r="A1828" t="str">
            <v>001.31.02520</v>
          </cell>
          <cell r="B1828" t="str">
            <v>Fornecimento e Instalação de Joelho de Redução 90º Soldável/Rosqueável 32mm x 3/4 pol</v>
          </cell>
          <cell r="C1828" t="str">
            <v>UN</v>
          </cell>
          <cell r="D1828">
            <v>7.1905999999999999</v>
          </cell>
        </row>
        <row r="1829">
          <cell r="A1829" t="str">
            <v>001.31.02540</v>
          </cell>
          <cell r="B1829" t="str">
            <v>Fornecimento e Instalação de Luva Simples Soldável/Rosqueável 25mm x 1/2 pol</v>
          </cell>
          <cell r="C1829" t="str">
            <v>UN</v>
          </cell>
          <cell r="D1829">
            <v>2.0706000000000002</v>
          </cell>
        </row>
        <row r="1830">
          <cell r="A1830" t="str">
            <v>001.31.02560</v>
          </cell>
          <cell r="B1830" t="str">
            <v>Fornecimento e Instalação de Luva Simples Soldável/Rosqueável  20mm x 1/2 pol</v>
          </cell>
          <cell r="C1830" t="str">
            <v>UN</v>
          </cell>
          <cell r="D1830">
            <v>2.0406</v>
          </cell>
        </row>
        <row r="1831">
          <cell r="A1831" t="str">
            <v>001.31.02580</v>
          </cell>
          <cell r="B1831" t="str">
            <v>Fornecimento e Instalação de Luva Simples Soldável/Rosqueável 25mm x 3/4 pol</v>
          </cell>
          <cell r="C1831" t="str">
            <v>UN</v>
          </cell>
          <cell r="D1831">
            <v>1.9306000000000001</v>
          </cell>
        </row>
        <row r="1832">
          <cell r="A1832" t="str">
            <v>001.31.02600</v>
          </cell>
          <cell r="B1832" t="str">
            <v>Fornecimento e Instalação de Luva Simples Soldável/Rosqueável 32mm x 1 pol</v>
          </cell>
          <cell r="C1832" t="str">
            <v>UN</v>
          </cell>
          <cell r="D1832">
            <v>4.1505999999999998</v>
          </cell>
        </row>
        <row r="1833">
          <cell r="A1833" t="str">
            <v>001.31.02620</v>
          </cell>
          <cell r="B1833" t="str">
            <v>Fornecimento e Instalação de Luva Simples Soldável/Rosqueável 40mm x 1.1/4 pol</v>
          </cell>
          <cell r="C1833" t="str">
            <v>UN</v>
          </cell>
          <cell r="D1833">
            <v>8.4574999999999996</v>
          </cell>
        </row>
        <row r="1834">
          <cell r="A1834" t="str">
            <v>001.31.02640</v>
          </cell>
          <cell r="B1834" t="str">
            <v>Fornecimento e Instalação de Luva Simples Soldável/Rosqueável 50mm x 1.5 pol</v>
          </cell>
          <cell r="C1834" t="str">
            <v>UN</v>
          </cell>
          <cell r="D1834">
            <v>18.807500000000001</v>
          </cell>
        </row>
        <row r="1835">
          <cell r="A1835" t="str">
            <v>001.31.02660</v>
          </cell>
          <cell r="B1835" t="str">
            <v>Fornecimento e Instalação de Te 90º com Rosca na Bolsa Central Soldável/Rosqueável 32mm x 32mm x 1 pol</v>
          </cell>
          <cell r="C1835" t="str">
            <v>UN</v>
          </cell>
          <cell r="D1835">
            <v>3.7709000000000001</v>
          </cell>
        </row>
        <row r="1836">
          <cell r="A1836" t="str">
            <v>001.31.02680</v>
          </cell>
          <cell r="B1836" t="str">
            <v>Fornecimento e Instalação de Te 90º com Rosca na Bolsa Central Soldável/Rosqueável 25mm x 25mm 3/4 pol</v>
          </cell>
          <cell r="C1836" t="str">
            <v>UN</v>
          </cell>
          <cell r="D1836">
            <v>4.8509000000000002</v>
          </cell>
        </row>
        <row r="1837">
          <cell r="A1837" t="str">
            <v>001.31.02700</v>
          </cell>
          <cell r="B1837" t="str">
            <v>Fornecimento e Instalação de Te 90º com Rosca na Bolsa Central Soldável/Rosqueável 20mm x 20mm x 1/2 pol</v>
          </cell>
          <cell r="C1837" t="str">
            <v>UN</v>
          </cell>
          <cell r="D1837">
            <v>4.9759000000000002</v>
          </cell>
        </row>
        <row r="1838">
          <cell r="A1838" t="str">
            <v>001.31.02720</v>
          </cell>
          <cell r="B1838" t="str">
            <v>Fornecimento e Instalação de Te 90º com Rosca na Bolsa Central Soldável/Rosqueável 32mm x 32mm x 3/4 pol</v>
          </cell>
          <cell r="C1838" t="str">
            <v>UN</v>
          </cell>
          <cell r="D1838">
            <v>6.0209000000000001</v>
          </cell>
        </row>
        <row r="1839">
          <cell r="A1839" t="str">
            <v>001.31.02740</v>
          </cell>
          <cell r="B1839" t="str">
            <v>Fornecimento e Instalação de Te 90º com Rosca na Bolsa Central Soldável/Rosqueável 25mm x 25mm x 1/2 pol</v>
          </cell>
          <cell r="C1839" t="str">
            <v>UN</v>
          </cell>
          <cell r="D1839">
            <v>3.5409000000000002</v>
          </cell>
        </row>
        <row r="1840">
          <cell r="A1840" t="str">
            <v>001.31.02760</v>
          </cell>
          <cell r="B1840" t="str">
            <v>Fornecimento e Instalação de Joelho 90º Soldável/Roscável com Bucha de Latão 20mm x 1/2 pol</v>
          </cell>
          <cell r="C1840" t="str">
            <v>UN</v>
          </cell>
          <cell r="D1840">
            <v>3.7968999999999999</v>
          </cell>
        </row>
        <row r="1841">
          <cell r="A1841" t="str">
            <v>001.31.02780</v>
          </cell>
          <cell r="B1841" t="str">
            <v>Fornecimento e Instalação de Joelho 90º Soldável/Roscável com Bucha de Latão 25mm x 3/4 pol</v>
          </cell>
          <cell r="C1841" t="str">
            <v>UN</v>
          </cell>
          <cell r="D1841">
            <v>4.2668999999999997</v>
          </cell>
        </row>
        <row r="1842">
          <cell r="A1842" t="str">
            <v>001.31.02800</v>
          </cell>
          <cell r="B1842" t="str">
            <v>Fornecimento e Instalação de Joelho de Redução 90º Soldável/Roscável com Bucha de Latão 25mm x 1/2 pol</v>
          </cell>
          <cell r="C1842" t="str">
            <v>UN</v>
          </cell>
          <cell r="D1842">
            <v>4.0669000000000004</v>
          </cell>
        </row>
        <row r="1843">
          <cell r="A1843" t="str">
            <v>001.31.02820</v>
          </cell>
          <cell r="B1843" t="str">
            <v>Fornecimento e Instalação de Joelho 90º de Redução Soldável/Roscável com Bucha de Latão 32mm x 3/4 pol</v>
          </cell>
          <cell r="C1843" t="str">
            <v>UN</v>
          </cell>
          <cell r="D1843">
            <v>2.6669</v>
          </cell>
        </row>
        <row r="1844">
          <cell r="A1844" t="str">
            <v>001.31.02840</v>
          </cell>
          <cell r="B1844" t="str">
            <v>Fornecimento e Instalação de Luva Simples Soldável/Roscável com Bucha de Latão 20mm x 1/2 pol</v>
          </cell>
          <cell r="C1844" t="str">
            <v>UN</v>
          </cell>
          <cell r="D1844">
            <v>3.9769000000000001</v>
          </cell>
        </row>
        <row r="1845">
          <cell r="A1845" t="str">
            <v>001.31.02860</v>
          </cell>
          <cell r="B1845" t="str">
            <v>Fornecimento e Instalação de Luva Simples Soldável/Roscável com Bucha de Latão 25mm x 3/4 pol</v>
          </cell>
          <cell r="C1845" t="str">
            <v>UN</v>
          </cell>
          <cell r="D1845">
            <v>3.5669</v>
          </cell>
        </row>
        <row r="1846">
          <cell r="A1846" t="str">
            <v>001.31.02880</v>
          </cell>
          <cell r="B1846" t="str">
            <v>Fornecimento e Instalação de Luva Simples de Redução  Soldável/Roscável com Bucha de Latão 25mm x 1/2 pol</v>
          </cell>
          <cell r="C1846" t="str">
            <v>UN</v>
          </cell>
          <cell r="D1846">
            <v>4.1868999999999996</v>
          </cell>
        </row>
        <row r="1847">
          <cell r="A1847" t="str">
            <v>001.31.02900</v>
          </cell>
          <cell r="B1847" t="str">
            <v>Fornecimento e Instalação de Te 90º com Bucha de Latão Central 20mm x 20mm x 1/2 pol</v>
          </cell>
          <cell r="C1847" t="str">
            <v>UN</v>
          </cell>
          <cell r="D1847">
            <v>4.2769000000000004</v>
          </cell>
        </row>
        <row r="1848">
          <cell r="A1848" t="str">
            <v>001.31.02920</v>
          </cell>
          <cell r="B1848" t="str">
            <v>Fornecimento e Instalação de Te 90º com Bucha de Latão Central 25mm x 25mm x 3/4 pol</v>
          </cell>
          <cell r="C1848" t="str">
            <v>UN</v>
          </cell>
          <cell r="D1848">
            <v>4.7869000000000002</v>
          </cell>
        </row>
        <row r="1849">
          <cell r="A1849" t="str">
            <v>001.31.02940</v>
          </cell>
          <cell r="B1849" t="str">
            <v>Fornecimento e Instalação de Te Redução 90º com Bucha de Latão na Bolsa Central  25mm x 25mm 1/2 pol</v>
          </cell>
          <cell r="C1849" t="str">
            <v>UN</v>
          </cell>
          <cell r="D1849">
            <v>3.4769000000000001</v>
          </cell>
        </row>
        <row r="1850">
          <cell r="A1850" t="str">
            <v>001.31.02960</v>
          </cell>
          <cell r="B1850" t="str">
            <v>Fornecimento e Instalação de Te Redução 90º com Bucha de Latão na Bolsa Central 32mm x 32mm x 3/4 pol</v>
          </cell>
          <cell r="C1850" t="str">
            <v>UN</v>
          </cell>
          <cell r="D1850">
            <v>5.9569000000000001</v>
          </cell>
        </row>
        <row r="1851">
          <cell r="A1851" t="str">
            <v>001.31.02980</v>
          </cell>
          <cell r="B1851" t="str">
            <v>Fornecimento e Instalação de Adaptador com Rosca e Flange para Caixa de Água de PVC 1/2 pol</v>
          </cell>
          <cell r="C1851" t="str">
            <v>UN</v>
          </cell>
          <cell r="D1851">
            <v>7.9404000000000003</v>
          </cell>
        </row>
        <row r="1852">
          <cell r="A1852" t="str">
            <v>001.31.03000</v>
          </cell>
          <cell r="B1852" t="str">
            <v>Fornecimento e Instalação de Adaptador com Rosca e Flange para Caixa de Água de PVC 3/4 pol</v>
          </cell>
          <cell r="C1852" t="str">
            <v>UN</v>
          </cell>
          <cell r="D1852">
            <v>7.9404000000000003</v>
          </cell>
        </row>
        <row r="1853">
          <cell r="A1853" t="str">
            <v>001.31.03020</v>
          </cell>
          <cell r="B1853" t="str">
            <v>Fornecimento e Instalação de Adaptador com Rosca e Flange para Caixa de Água de PVC 1 pol</v>
          </cell>
          <cell r="C1853" t="str">
            <v>UN</v>
          </cell>
          <cell r="D1853">
            <v>11.830399999999999</v>
          </cell>
        </row>
        <row r="1854">
          <cell r="A1854" t="str">
            <v>001.31.03040</v>
          </cell>
          <cell r="B1854" t="str">
            <v>Fornecimento e Instalação de Adaptador com Rosca e Flange para Caixa de Água de PVC 2 pol</v>
          </cell>
          <cell r="C1854" t="str">
            <v>UN</v>
          </cell>
          <cell r="D1854">
            <v>10.417400000000001</v>
          </cell>
        </row>
        <row r="1855">
          <cell r="A1855" t="str">
            <v>001.31.03060</v>
          </cell>
          <cell r="B1855" t="str">
            <v>Fornecimento e Instalação de Adaptador com Rosca e Flange para Caixa de Água de PVC 3 pol</v>
          </cell>
          <cell r="C1855" t="str">
            <v>UN</v>
          </cell>
          <cell r="D1855">
            <v>57.2209</v>
          </cell>
        </row>
        <row r="1856">
          <cell r="A1856" t="str">
            <v>001.31.03080</v>
          </cell>
          <cell r="B1856" t="str">
            <v>Fornecimento e Instalação de Plug ou Bujão de PVC Rígido Rosqueável 1/2 """"""""""""""""</v>
          </cell>
          <cell r="C1856" t="str">
            <v>UN</v>
          </cell>
          <cell r="D1856">
            <v>0.95030000000000003</v>
          </cell>
        </row>
        <row r="1857">
          <cell r="A1857" t="str">
            <v>001.31.03100</v>
          </cell>
          <cell r="B1857" t="str">
            <v>Fornecimento e Instalação de Plug ou Bujão de PVC Rígido Rosqueável 3/4 """"""""""""""""</v>
          </cell>
          <cell r="C1857" t="str">
            <v>UN</v>
          </cell>
          <cell r="D1857">
            <v>1.0803</v>
          </cell>
        </row>
        <row r="1858">
          <cell r="A1858" t="str">
            <v>001.31.03120</v>
          </cell>
          <cell r="B1858" t="str">
            <v>Fornecimento e Instalação de Plug ou Bujão de PVC Rígido Rosqueável 1 """"""""""""""""</v>
          </cell>
          <cell r="C1858" t="str">
            <v>UN</v>
          </cell>
          <cell r="D1858">
            <v>1.0703</v>
          </cell>
        </row>
        <row r="1859">
          <cell r="A1859" t="str">
            <v>001.31.03140</v>
          </cell>
          <cell r="B1859" t="str">
            <v>Fornecimento e Instalação de Plug ou Bujão de PVC Rígido Rosqueável 1 1/4""""""""""""""""</v>
          </cell>
          <cell r="C1859" t="str">
            <v>UN</v>
          </cell>
          <cell r="D1859">
            <v>2.1387</v>
          </cell>
        </row>
        <row r="1860">
          <cell r="A1860" t="str">
            <v>001.31.03160</v>
          </cell>
          <cell r="B1860" t="str">
            <v>Fornecimento e Instalação de Plug ou Bujão de PVC Rígido Rosqueável 1 1/2""""""""""""""""</v>
          </cell>
          <cell r="C1860" t="str">
            <v>UN</v>
          </cell>
          <cell r="D1860">
            <v>4.0887000000000002</v>
          </cell>
        </row>
        <row r="1861">
          <cell r="A1861" t="str">
            <v>001.31.03180</v>
          </cell>
          <cell r="B1861" t="str">
            <v>Fornecimento e Instalação de Plug ou Bujão de PVC Rígido Rosqueável 2""""""""""""""""</v>
          </cell>
          <cell r="C1861" t="str">
            <v>UN</v>
          </cell>
          <cell r="D1861">
            <v>4.8186999999999998</v>
          </cell>
        </row>
        <row r="1862">
          <cell r="A1862" t="str">
            <v>001.31.03200</v>
          </cell>
          <cell r="B1862" t="str">
            <v>Fornecimento e Instalação de Mangueira Marron de PVC para Água de 3/4""""""""""""""""x2,5 mm de espessura</v>
          </cell>
          <cell r="C1862" t="str">
            <v>ML</v>
          </cell>
          <cell r="D1862">
            <v>1.1215999999999999</v>
          </cell>
        </row>
        <row r="1863">
          <cell r="A1863" t="str">
            <v>001.31.03220</v>
          </cell>
          <cell r="B1863" t="str">
            <v>Fornecimento e Instalação de Mangueira Marron de PVC para Água de  1""""""""""""""""x3,0 mm de espessura</v>
          </cell>
          <cell r="C1863" t="str">
            <v>ML</v>
          </cell>
          <cell r="D1863">
            <v>1.3741000000000001</v>
          </cell>
        </row>
        <row r="1864">
          <cell r="A1864" t="str">
            <v>001.31.03240</v>
          </cell>
          <cell r="B1864" t="str">
            <v>Fornecimento e Instalação de Joelho de Polietileno - 3/4"""""""""""""""" para Mangueira de Polietileno ou PVC Marron</v>
          </cell>
          <cell r="C1864" t="str">
            <v>UN</v>
          </cell>
          <cell r="D1864">
            <v>1.8006</v>
          </cell>
        </row>
        <row r="1865">
          <cell r="A1865" t="str">
            <v>001.31.03260</v>
          </cell>
          <cell r="B1865" t="str">
            <v>Fornecimento e Instalação de Joelho de Polietileno  - 1"""""""""""""""" para Mangueira de Polietileno ou PVC Marron</v>
          </cell>
          <cell r="C1865" t="str">
            <v>UN</v>
          </cell>
          <cell r="D1865">
            <v>2.2505999999999999</v>
          </cell>
        </row>
        <row r="1866">
          <cell r="A1866" t="str">
            <v>001.31.03280</v>
          </cell>
          <cell r="B1866" t="str">
            <v>Fornecimento e Instalação de Te de Polietileno - 3/4"""""""""""""""" para Mangueira de Polietileno ou PVC Marron</v>
          </cell>
          <cell r="C1866" t="str">
            <v>UN</v>
          </cell>
          <cell r="D1866">
            <v>2.8008999999999999</v>
          </cell>
        </row>
        <row r="1867">
          <cell r="A1867" t="str">
            <v>001.31.03300</v>
          </cell>
          <cell r="B1867" t="str">
            <v>Fornecimento e Instalação de Te de Polietileno  1""""""""""""""""- Para Mangueira de Polietileno ou PVC Marron</v>
          </cell>
          <cell r="C1867" t="str">
            <v>UN</v>
          </cell>
          <cell r="D1867">
            <v>3.6006</v>
          </cell>
        </row>
        <row r="1868">
          <cell r="A1868" t="str">
            <v>001.31.03320</v>
          </cell>
          <cell r="B1868" t="str">
            <v>Fornecimento e Instalação de Uniao de Polietileno - 3/4""""""""""""""""- Para Mangueira de Polietileno ou PVC Marron</v>
          </cell>
          <cell r="C1868" t="str">
            <v>UN</v>
          </cell>
          <cell r="D1868">
            <v>2.0005999999999999</v>
          </cell>
        </row>
        <row r="1869">
          <cell r="A1869" t="str">
            <v>001.31.03340</v>
          </cell>
          <cell r="B1869" t="str">
            <v>Fornecimento e Instalação de União de Polietileno  - 1""""""""""""""""-para Mangueira de Polietileno ou PVC Marron</v>
          </cell>
          <cell r="C1869" t="str">
            <v>UN</v>
          </cell>
          <cell r="D1869">
            <v>2.4005999999999998</v>
          </cell>
        </row>
        <row r="1870">
          <cell r="A1870" t="str">
            <v>001.31.03360</v>
          </cell>
          <cell r="B1870" t="str">
            <v>Fornecimento e Instalação de Adaptador de Polietileno  - 3/4""""""""""""""""- Para Mangueira de Polietileno ou PVC Marron</v>
          </cell>
          <cell r="C1870" t="str">
            <v>UN</v>
          </cell>
          <cell r="D1870">
            <v>2.1006</v>
          </cell>
        </row>
        <row r="1871">
          <cell r="A1871" t="str">
            <v>001.31.03380</v>
          </cell>
          <cell r="B1871" t="str">
            <v>Fornecimento e Instalação de Adaptador de Polietileno  - 1""""""""""""""""- Para Mangueira de Polietileno ou PVC Marron</v>
          </cell>
          <cell r="C1871" t="str">
            <v>UN</v>
          </cell>
          <cell r="D1871">
            <v>2.3006000000000002</v>
          </cell>
        </row>
        <row r="1872">
          <cell r="A1872" t="str">
            <v>001.32</v>
          </cell>
          <cell r="B1872" t="str">
            <v>INSTALAÇÕES HIDRÁULICAS - TUBO GALVANIZADO</v>
          </cell>
        </row>
        <row r="1873">
          <cell r="A1873" t="str">
            <v>001.32.00020</v>
          </cell>
          <cell r="B1873" t="str">
            <v>Fornecimento e Instalação de Tubo Ferro Galvanizado S/ Costura 4 Pol x  6.00 x 3.35mm</v>
          </cell>
          <cell r="C1873" t="str">
            <v>ML</v>
          </cell>
          <cell r="D1873">
            <v>87.704700000000003</v>
          </cell>
        </row>
        <row r="1874">
          <cell r="A1874" t="str">
            <v>001.32.00040</v>
          </cell>
          <cell r="B1874" t="str">
            <v>Fornecimento e Instalação de Tubo Ferro Galvanizado S/ Costura 3 Pol x  6.00 x 3.35mm</v>
          </cell>
          <cell r="C1874" t="str">
            <v>ML</v>
          </cell>
          <cell r="D1874">
            <v>61.187899999999999</v>
          </cell>
        </row>
        <row r="1875">
          <cell r="A1875" t="str">
            <v>001.32.00060</v>
          </cell>
          <cell r="B1875" t="str">
            <v>Fornecimento e Instalação de Tubo Ferro Galvanizado S/ Costura 2.5 Pol x  6.00 x 3.35mm</v>
          </cell>
          <cell r="C1875" t="str">
            <v>ML</v>
          </cell>
          <cell r="D1875">
            <v>51.085700000000003</v>
          </cell>
        </row>
        <row r="1876">
          <cell r="A1876" t="str">
            <v>001.32.00080</v>
          </cell>
          <cell r="B1876" t="str">
            <v>Fornecimento e Instalação de Tubo Ferro Galvanizado S/ Costura 2 Pol x  6.00 x 3.00mm</v>
          </cell>
          <cell r="C1876" t="str">
            <v>ML</v>
          </cell>
          <cell r="D1876">
            <v>36.714199999999998</v>
          </cell>
        </row>
        <row r="1877">
          <cell r="A1877" t="str">
            <v>001.32.00100</v>
          </cell>
          <cell r="B1877" t="str">
            <v>Fornecimento e Instalação de Tubo Ferro Galvanizado S/ Costura 1.5 Pol x  6.00 x 3.00mm</v>
          </cell>
          <cell r="C1877" t="str">
            <v>ML</v>
          </cell>
          <cell r="D1877">
            <v>28.346299999999999</v>
          </cell>
        </row>
        <row r="1878">
          <cell r="A1878" t="str">
            <v>001.32.00120</v>
          </cell>
          <cell r="B1878" t="str">
            <v>Fornecimento e Instalação de Tubo Ferro Galvanizado S/ Costura 1 1/4 Pol x 6.00 x 2.65mm</v>
          </cell>
          <cell r="C1878" t="str">
            <v>ML</v>
          </cell>
          <cell r="D1878">
            <v>23.331600000000002</v>
          </cell>
        </row>
        <row r="1879">
          <cell r="A1879" t="str">
            <v>001.32.00140</v>
          </cell>
          <cell r="B1879" t="str">
            <v>Fornecimento e Instalação de Tubo Ferro Galvanizado S/ Costura 1 Pol x 6.00 x 2.65mm</v>
          </cell>
          <cell r="C1879" t="str">
            <v>ML</v>
          </cell>
          <cell r="D1879">
            <v>18.504899999999999</v>
          </cell>
        </row>
        <row r="1880">
          <cell r="A1880" t="str">
            <v>001.32.00160</v>
          </cell>
          <cell r="B1880" t="str">
            <v>Fornecimento e Instalação de Tubo Ferro Galvanizado S/ Costura 3/4 Pol x 6.00 x 2.25mm</v>
          </cell>
          <cell r="C1880" t="str">
            <v>ML</v>
          </cell>
          <cell r="D1880">
            <v>12.9193</v>
          </cell>
        </row>
        <row r="1881">
          <cell r="A1881" t="str">
            <v>001.32.00180</v>
          </cell>
          <cell r="B1881" t="str">
            <v>Fornecimento e Instalação de Tubo Ferro Galvanizado S/ Costura 1/2 Pol x 6.00 x 2.25mm</v>
          </cell>
          <cell r="C1881" t="str">
            <v>ML</v>
          </cell>
          <cell r="D1881">
            <v>10.257899999999999</v>
          </cell>
        </row>
        <row r="1882">
          <cell r="A1882" t="str">
            <v>001.32.00200</v>
          </cell>
          <cell r="B1882" t="str">
            <v>Fornecimento e Instalação de Cotov.Redução de Ferro Galvanizado 90  2.5x2 Pol</v>
          </cell>
          <cell r="C1882" t="str">
            <v>UN</v>
          </cell>
          <cell r="D1882">
            <v>45.930399999999999</v>
          </cell>
        </row>
        <row r="1883">
          <cell r="A1883" t="str">
            <v>001.32.00220</v>
          </cell>
          <cell r="B1883" t="str">
            <v>Fornecimento e Instalação de Cotov.Redução de Ferro Galvanizado 90  2x1.5 Pol</v>
          </cell>
          <cell r="C1883" t="str">
            <v>UN</v>
          </cell>
          <cell r="D1883">
            <v>45.4587</v>
          </cell>
        </row>
        <row r="1884">
          <cell r="A1884" t="str">
            <v>001.32.00240</v>
          </cell>
          <cell r="B1884" t="str">
            <v>Fornecimento e Instalação de Cotov.Redução de Ferro Galvanizado 90° 1.5x1 1/4 Pol</v>
          </cell>
          <cell r="C1884" t="str">
            <v>UN</v>
          </cell>
          <cell r="D1884">
            <v>21.558700000000002</v>
          </cell>
        </row>
        <row r="1885">
          <cell r="A1885" t="str">
            <v>001.32.00260</v>
          </cell>
          <cell r="B1885" t="str">
            <v>Fornecimento e Instalação de Cotov.Redução de Ferro Galvanizado 90° 1.5x1pol</v>
          </cell>
          <cell r="C1885" t="str">
            <v>UN</v>
          </cell>
          <cell r="D1885">
            <v>13.5587</v>
          </cell>
        </row>
        <row r="1886">
          <cell r="A1886" t="str">
            <v>001.32.00280</v>
          </cell>
          <cell r="B1886" t="str">
            <v>Fornecimento e Instalação de Cotov.Redução de Ferro Galvanizado 90 1.5x3/4 Pol</v>
          </cell>
          <cell r="C1886" t="str">
            <v>UN</v>
          </cell>
          <cell r="D1886">
            <v>16.258700000000001</v>
          </cell>
        </row>
        <row r="1887">
          <cell r="A1887" t="str">
            <v>001.32.00300</v>
          </cell>
          <cell r="B1887" t="str">
            <v>Fornecimento e Instalação de Cotov.Redução de Ferro Galvanizado 90° 1 1/4x1 Pol</v>
          </cell>
          <cell r="C1887" t="str">
            <v>UN</v>
          </cell>
          <cell r="D1887">
            <v>10.0387</v>
          </cell>
        </row>
        <row r="1888">
          <cell r="A1888" t="str">
            <v>001.32.00320</v>
          </cell>
          <cell r="B1888" t="str">
            <v>Fornecimento e Instalação de Cotov.Redução de Ferro Galvanizado 90° 1 1/4x 3/4 Pol</v>
          </cell>
          <cell r="C1888" t="str">
            <v>UN</v>
          </cell>
          <cell r="D1888">
            <v>16.258700000000001</v>
          </cell>
        </row>
        <row r="1889">
          <cell r="A1889" t="str">
            <v>001.32.00340</v>
          </cell>
          <cell r="B1889" t="str">
            <v>Fornecimento e Instalação de Cotov.Redução de Ferro Galvanizado 90° 1x3/4 Pol</v>
          </cell>
          <cell r="C1889" t="str">
            <v>UN</v>
          </cell>
          <cell r="D1889">
            <v>6.6969000000000003</v>
          </cell>
        </row>
        <row r="1890">
          <cell r="A1890" t="str">
            <v>001.32.00360</v>
          </cell>
          <cell r="B1890" t="str">
            <v>Fornecimento e Instalação de Cotov.Redução de Ferro Galvanizado 90° 1x1/2 Pol</v>
          </cell>
          <cell r="C1890" t="str">
            <v>UN</v>
          </cell>
          <cell r="D1890">
            <v>6.6969000000000003</v>
          </cell>
        </row>
        <row r="1891">
          <cell r="A1891" t="str">
            <v>001.32.00380</v>
          </cell>
          <cell r="B1891" t="str">
            <v>Fornecimento e Instalação de Cotov.Redução de Ferro Galvanizado 90° 3/4x1/2 Pol</v>
          </cell>
          <cell r="C1891" t="str">
            <v>UN</v>
          </cell>
          <cell r="D1891">
            <v>4.3968999999999996</v>
          </cell>
        </row>
        <row r="1892">
          <cell r="A1892" t="str">
            <v>001.32.00400</v>
          </cell>
          <cell r="B1892" t="str">
            <v>Fornecimento e Instalação de Bucha Redução Ferro Galvanizado 4x3 Pol</v>
          </cell>
          <cell r="C1892" t="str">
            <v>UN</v>
          </cell>
          <cell r="D1892">
            <v>31.433800000000002</v>
          </cell>
        </row>
        <row r="1893">
          <cell r="A1893" t="str">
            <v>001.32.00420</v>
          </cell>
          <cell r="B1893" t="str">
            <v>Fornecimento e Instalação de Bucha Redução Ferro Galvanizado 4x2.5 Pol</v>
          </cell>
          <cell r="C1893" t="str">
            <v>UN</v>
          </cell>
          <cell r="D1893">
            <v>25.1038</v>
          </cell>
        </row>
        <row r="1894">
          <cell r="A1894" t="str">
            <v>001.32.00440</v>
          </cell>
          <cell r="B1894" t="str">
            <v>Fornecimento e Instalação de Bucha Redução Ferro Galvanizado 4x2 Pol</v>
          </cell>
          <cell r="C1894" t="str">
            <v>UN</v>
          </cell>
          <cell r="D1894">
            <v>31.433800000000002</v>
          </cell>
        </row>
        <row r="1895">
          <cell r="A1895" t="str">
            <v>001.32.00460</v>
          </cell>
          <cell r="B1895" t="str">
            <v>Fornecimento e Instalação de Bucha Redução Ferro Galvanizado 3x2.5 Pol</v>
          </cell>
          <cell r="C1895" t="str">
            <v>UN</v>
          </cell>
          <cell r="D1895">
            <v>18.9422</v>
          </cell>
        </row>
        <row r="1896">
          <cell r="A1896" t="str">
            <v>001.32.00480</v>
          </cell>
          <cell r="B1896" t="str">
            <v>Forneicmento e Instalação de Bucha Redução Ferro Galvanizado 3x2 Pol</v>
          </cell>
          <cell r="C1896" t="str">
            <v>UN</v>
          </cell>
          <cell r="D1896">
            <v>18.9422</v>
          </cell>
        </row>
        <row r="1897">
          <cell r="A1897" t="str">
            <v>001.32.00500</v>
          </cell>
          <cell r="B1897" t="str">
            <v>Fornecimento e Instalação de Bucha Redução Ferro Galvanizado 2.5x2 Pol</v>
          </cell>
          <cell r="C1897" t="str">
            <v>UN</v>
          </cell>
          <cell r="D1897">
            <v>12.5604</v>
          </cell>
        </row>
        <row r="1898">
          <cell r="A1898" t="str">
            <v>001.32.00520</v>
          </cell>
          <cell r="B1898" t="str">
            <v>Forneicmento e Instalação de Bucha Redução Ferro Galvanizado  2.5x1.5 Pol</v>
          </cell>
          <cell r="C1898" t="str">
            <v>UN</v>
          </cell>
          <cell r="D1898">
            <v>11.8704</v>
          </cell>
        </row>
        <row r="1899">
          <cell r="A1899" t="str">
            <v>001.32.00540</v>
          </cell>
          <cell r="B1899" t="str">
            <v>Fornecimento e Instalação de Bucha Redução Ferro Galvanizado 2.5x1 1/4 Pol</v>
          </cell>
          <cell r="C1899" t="str">
            <v>UN</v>
          </cell>
          <cell r="D1899">
            <v>10.010400000000001</v>
          </cell>
        </row>
        <row r="1900">
          <cell r="A1900" t="str">
            <v>001.32.00560</v>
          </cell>
          <cell r="B1900" t="str">
            <v>Fornecimento e Instalação de Bucha Redução Ferro Galvanizado. 2x1.5 Pol</v>
          </cell>
          <cell r="C1900" t="str">
            <v>UN</v>
          </cell>
          <cell r="D1900">
            <v>8.6087000000000007</v>
          </cell>
        </row>
        <row r="1901">
          <cell r="A1901" t="str">
            <v>001.32.00580</v>
          </cell>
          <cell r="B1901" t="str">
            <v>Fornecimento e Instalação de Bucha Redução Ferro Galvanizado 2x1 1/4 Pol</v>
          </cell>
          <cell r="C1901" t="str">
            <v>UN</v>
          </cell>
          <cell r="D1901">
            <v>8.2586999999999993</v>
          </cell>
        </row>
        <row r="1902">
          <cell r="A1902" t="str">
            <v>001.32.00600</v>
          </cell>
          <cell r="B1902" t="str">
            <v>Fornecimento e Instalação de Bucha Redução Ferro Galvanizado 2x1 Pol</v>
          </cell>
          <cell r="C1902" t="str">
            <v>UN</v>
          </cell>
          <cell r="D1902">
            <v>8.5487000000000002</v>
          </cell>
        </row>
        <row r="1903">
          <cell r="A1903" t="str">
            <v>001.32.00620</v>
          </cell>
          <cell r="B1903" t="str">
            <v>Fornecimento e Instalação de Bucha Redução Ferro Galvanizado 2x3/4 Pol</v>
          </cell>
          <cell r="C1903" t="str">
            <v>UN</v>
          </cell>
          <cell r="D1903">
            <v>8.5487000000000002</v>
          </cell>
        </row>
        <row r="1904">
          <cell r="A1904" t="str">
            <v>001.32.00640</v>
          </cell>
          <cell r="B1904" t="str">
            <v>Fornecimento e Instalação de Bucha Redução Ferro Galvanizado 1.5x1 1/4 Pol</v>
          </cell>
          <cell r="C1904" t="str">
            <v>UN</v>
          </cell>
          <cell r="D1904">
            <v>6.5887000000000002</v>
          </cell>
        </row>
        <row r="1905">
          <cell r="A1905" t="str">
            <v>001.32.00660</v>
          </cell>
          <cell r="B1905" t="str">
            <v>Fornecimento e Instalação de Bucha Redução Ferro Galvanizado 1.5x1 Pol</v>
          </cell>
          <cell r="C1905" t="str">
            <v>UN</v>
          </cell>
          <cell r="D1905">
            <v>6.2987000000000002</v>
          </cell>
        </row>
        <row r="1906">
          <cell r="A1906" t="str">
            <v>001.32.00680</v>
          </cell>
          <cell r="B1906" t="str">
            <v>Fornecimento e Instalação de Bucha Redução Ferro Galvanizado 1.5x3/4 Pol</v>
          </cell>
          <cell r="C1906" t="str">
            <v>UN</v>
          </cell>
          <cell r="D1906">
            <v>6.5686999999999998</v>
          </cell>
        </row>
        <row r="1907">
          <cell r="A1907" t="str">
            <v>001.32.00700</v>
          </cell>
          <cell r="B1907" t="str">
            <v>Fornecimento e Instalação de Bucha Redução Ferro Galvanizado 1 1/4x1 Pol</v>
          </cell>
          <cell r="C1907" t="str">
            <v>UN</v>
          </cell>
          <cell r="D1907">
            <v>5.8887</v>
          </cell>
        </row>
        <row r="1908">
          <cell r="A1908" t="str">
            <v>001.32.00720</v>
          </cell>
          <cell r="B1908" t="str">
            <v>Fornecimento e Instalação de Bucha Redução Ferro Galvanizado 1 1/4x3/4 Pol</v>
          </cell>
          <cell r="C1908" t="str">
            <v>UN</v>
          </cell>
          <cell r="D1908">
            <v>5.8986999999999998</v>
          </cell>
        </row>
        <row r="1909">
          <cell r="A1909" t="str">
            <v>001.32.00740</v>
          </cell>
          <cell r="B1909" t="str">
            <v>Fornecimento e Instalação de Bucha Redução Ferro Galvanizado 1 1/4x1/2 Pol</v>
          </cell>
          <cell r="C1909" t="str">
            <v>UN</v>
          </cell>
          <cell r="D1909">
            <v>5.5987</v>
          </cell>
        </row>
        <row r="1910">
          <cell r="A1910" t="str">
            <v>001.32.00760</v>
          </cell>
          <cell r="B1910" t="str">
            <v>Fornecimento e Instalação de Bucha Redução Ferro Galvanizado 1x3/4 Pol</v>
          </cell>
          <cell r="C1910" t="str">
            <v>UN</v>
          </cell>
          <cell r="D1910">
            <v>4.0968999999999998</v>
          </cell>
        </row>
        <row r="1911">
          <cell r="A1911" t="str">
            <v>001.32.00780</v>
          </cell>
          <cell r="B1911" t="str">
            <v>Fornecimento e Instalação de Bucha Redução Ferro Galvanizado 1x1/2 Pol</v>
          </cell>
          <cell r="C1911" t="str">
            <v>UN</v>
          </cell>
          <cell r="D1911">
            <v>4.0669000000000004</v>
          </cell>
        </row>
        <row r="1912">
          <cell r="A1912" t="str">
            <v>001.32.00800</v>
          </cell>
          <cell r="B1912" t="str">
            <v>Fornecimento e Instalação de Bucha Redução Ferro Galvanizado 3/4x1/2 Pol</v>
          </cell>
          <cell r="C1912" t="str">
            <v>UN</v>
          </cell>
          <cell r="D1912">
            <v>3.4468999999999999</v>
          </cell>
        </row>
        <row r="1913">
          <cell r="A1913" t="str">
            <v>001.32.00820</v>
          </cell>
          <cell r="B1913" t="str">
            <v>Fornecimento e Instalação de Luva De Redução De Ferro Galvanizado 4x3 Pol</v>
          </cell>
          <cell r="C1913" t="str">
            <v>UN</v>
          </cell>
          <cell r="D1913">
            <v>31.7438</v>
          </cell>
        </row>
        <row r="1914">
          <cell r="A1914" t="str">
            <v>001.32.00840</v>
          </cell>
          <cell r="B1914" t="str">
            <v>Fornecimento e Instalação de Luva De Redução De Ferro Galvanizado 4x2.5 Pol</v>
          </cell>
          <cell r="C1914" t="str">
            <v>UN</v>
          </cell>
          <cell r="D1914">
            <v>23.463799999999999</v>
          </cell>
        </row>
        <row r="1915">
          <cell r="A1915" t="str">
            <v>001.32.00860</v>
          </cell>
          <cell r="B1915" t="str">
            <v>Fornecimento e Instalação de Luva De Redução De Ferro Galvanizado 4x2 Pol</v>
          </cell>
          <cell r="C1915" t="str">
            <v>UN</v>
          </cell>
          <cell r="D1915">
            <v>31.7438</v>
          </cell>
        </row>
        <row r="1916">
          <cell r="A1916" t="str">
            <v>001.32.00880</v>
          </cell>
          <cell r="B1916" t="str">
            <v>Fornecimento e Instalação de Luva De Redução De Ferro Galvanizado 3x2.5 Pol</v>
          </cell>
          <cell r="C1916" t="str">
            <v>UN</v>
          </cell>
          <cell r="D1916">
            <v>22.502199999999998</v>
          </cell>
        </row>
        <row r="1917">
          <cell r="A1917" t="str">
            <v>001.32.00900</v>
          </cell>
          <cell r="B1917" t="str">
            <v>Fornecimento e Instalação de Luva De Redução De Ferro Galvanizado 3x2 Pol</v>
          </cell>
          <cell r="C1917" t="str">
            <v>UN</v>
          </cell>
          <cell r="D1917">
            <v>22.502199999999998</v>
          </cell>
        </row>
        <row r="1918">
          <cell r="A1918" t="str">
            <v>001.32.00920</v>
          </cell>
          <cell r="B1918" t="str">
            <v>Fornecimento e Instalação de Luva De Redução De Ferro Galvanizado 3x1.5 Pol</v>
          </cell>
          <cell r="C1918" t="str">
            <v>UN</v>
          </cell>
          <cell r="D1918">
            <v>22.502199999999998</v>
          </cell>
        </row>
        <row r="1919">
          <cell r="A1919" t="str">
            <v>001.32.00940</v>
          </cell>
          <cell r="B1919" t="str">
            <v>Fornecimento e Instalação de Luva De Redução De Ferro Galvanizado 2.5x2 Pol</v>
          </cell>
          <cell r="C1919" t="str">
            <v>UN</v>
          </cell>
          <cell r="D1919">
            <v>12.1304</v>
          </cell>
        </row>
        <row r="1920">
          <cell r="A1920" t="str">
            <v>001.32.00960</v>
          </cell>
          <cell r="B1920" t="str">
            <v>Fornecimento e Instalação de Luva De Redução De Ferro Galvanizado 2.5x1 1/4 Pol</v>
          </cell>
          <cell r="C1920" t="str">
            <v>UN</v>
          </cell>
          <cell r="D1920">
            <v>12.1304</v>
          </cell>
        </row>
        <row r="1921">
          <cell r="A1921" t="str">
            <v>001.32.00980</v>
          </cell>
          <cell r="B1921" t="str">
            <v>Fornecimento e Instalação de Luva De Redução De Ferro Galvanizado 2.5x1.5 Pol</v>
          </cell>
          <cell r="C1921" t="str">
            <v>UN</v>
          </cell>
          <cell r="D1921">
            <v>12.1304</v>
          </cell>
        </row>
        <row r="1922">
          <cell r="A1922" t="str">
            <v>001.32.01000</v>
          </cell>
          <cell r="B1922" t="str">
            <v>Fornecimento e Instalação de Luva De Redução De Ferro Galvanizado 2x1 1/4 Pol</v>
          </cell>
          <cell r="C1922" t="str">
            <v>UN</v>
          </cell>
          <cell r="D1922">
            <v>12.1304</v>
          </cell>
        </row>
        <row r="1923">
          <cell r="A1923" t="str">
            <v>001.32.01020</v>
          </cell>
          <cell r="B1923" t="str">
            <v>Fornecimento e Instalação de Luva De Redução De Ferro Galvanizado 2x1 Pol</v>
          </cell>
          <cell r="C1923" t="str">
            <v>UN</v>
          </cell>
          <cell r="D1923">
            <v>11.6587</v>
          </cell>
        </row>
        <row r="1924">
          <cell r="A1924" t="str">
            <v>001.32.01040</v>
          </cell>
          <cell r="B1924" t="str">
            <v>Fornecimento e Instalação de Luva De Redução De Ferro Galvanizado 1.5x1 Pol</v>
          </cell>
          <cell r="C1924" t="str">
            <v>UN</v>
          </cell>
          <cell r="D1924">
            <v>7.8586999999999998</v>
          </cell>
        </row>
        <row r="1925">
          <cell r="A1925" t="str">
            <v>001.32.01060</v>
          </cell>
          <cell r="B1925" t="str">
            <v>Fornecimento e Instalação de Luva De Redução De Ferro Galvanizado 11/4x1 Pol</v>
          </cell>
          <cell r="C1925" t="str">
            <v>UN</v>
          </cell>
          <cell r="D1925">
            <v>7.0587</v>
          </cell>
        </row>
        <row r="1926">
          <cell r="A1926" t="str">
            <v>001.32.01080</v>
          </cell>
          <cell r="B1926" t="str">
            <v>Fornecimento e Instalação de Luva De Redução De Ferro Galvanizado  1 1/4x3/4 Pol</v>
          </cell>
          <cell r="C1926" t="str">
            <v>UN</v>
          </cell>
          <cell r="D1926">
            <v>7.0587</v>
          </cell>
        </row>
        <row r="1927">
          <cell r="A1927" t="str">
            <v>001.32.01100</v>
          </cell>
          <cell r="B1927" t="str">
            <v>Fornecimento e Instalação de Luva De Redução De Ferro Galvanizado  1 1/4x1/2 Pol</v>
          </cell>
          <cell r="C1927" t="str">
            <v>UN</v>
          </cell>
          <cell r="D1927">
            <v>7.0587</v>
          </cell>
        </row>
        <row r="1928">
          <cell r="A1928" t="str">
            <v>001.32.01120</v>
          </cell>
          <cell r="B1928" t="str">
            <v>Fornecimento e Instalação de Luva De Redução De Ferro Galvanizado 1x3/4 Pol</v>
          </cell>
          <cell r="C1928" t="str">
            <v>UN</v>
          </cell>
          <cell r="D1928">
            <v>5.1868999999999996</v>
          </cell>
        </row>
        <row r="1929">
          <cell r="A1929" t="str">
            <v>001.32.01140</v>
          </cell>
          <cell r="B1929" t="str">
            <v>Fornecimento e Instalação de Luva De Redução De Ferro Galvanizado  1x1/2 Pol</v>
          </cell>
          <cell r="C1929" t="str">
            <v>UN</v>
          </cell>
          <cell r="D1929">
            <v>4.7869000000000002</v>
          </cell>
        </row>
        <row r="1930">
          <cell r="A1930" t="str">
            <v>001.32.01160</v>
          </cell>
          <cell r="B1930" t="str">
            <v>Fornecimento e Instalação de Luva De Redução De Ferro Galvanizado  3/4x1/2 Pol</v>
          </cell>
          <cell r="C1930" t="str">
            <v>UN</v>
          </cell>
          <cell r="D1930">
            <v>3.9868999999999999</v>
          </cell>
        </row>
        <row r="1931">
          <cell r="A1931" t="str">
            <v>001.32.01180</v>
          </cell>
          <cell r="B1931" t="str">
            <v>Fornecimento e Instalação de Cotov. De Ferro Galvanizado 90° 4 Pol</v>
          </cell>
          <cell r="C1931" t="str">
            <v>UN</v>
          </cell>
          <cell r="D1931">
            <v>50.463799999999999</v>
          </cell>
        </row>
        <row r="1932">
          <cell r="A1932" t="str">
            <v>001.32.01200</v>
          </cell>
          <cell r="B1932" t="str">
            <v>Fornecimento e Instalação de Cotov. De Ferro Galvanizado. 90° 3 Pol</v>
          </cell>
          <cell r="C1932" t="str">
            <v>UN</v>
          </cell>
          <cell r="D1932">
            <v>31.2822</v>
          </cell>
        </row>
        <row r="1933">
          <cell r="A1933" t="str">
            <v>001.32.01220</v>
          </cell>
          <cell r="B1933" t="str">
            <v>Fornecimento e Instalação de Cotov. De Ferro Galvanizado 90° 2.5 Pol</v>
          </cell>
          <cell r="C1933" t="str">
            <v>UN</v>
          </cell>
          <cell r="D1933">
            <v>21.610399999999998</v>
          </cell>
        </row>
        <row r="1934">
          <cell r="A1934" t="str">
            <v>001.32.01240</v>
          </cell>
          <cell r="B1934" t="str">
            <v>Fornecimento e Instalação de Cotov. De Ferro Galvanizado 90° 2 Pol</v>
          </cell>
          <cell r="C1934" t="str">
            <v>UN</v>
          </cell>
          <cell r="D1934">
            <v>12.9587</v>
          </cell>
        </row>
        <row r="1935">
          <cell r="A1935" t="str">
            <v>001.32.01260</v>
          </cell>
          <cell r="B1935" t="str">
            <v>Fornecimento e Instalação de Cotov. De Ferro Galvanizado 90° 1.5 Pol</v>
          </cell>
          <cell r="C1935" t="str">
            <v>UN</v>
          </cell>
          <cell r="D1935">
            <v>12.858700000000001</v>
          </cell>
        </row>
        <row r="1936">
          <cell r="A1936" t="str">
            <v>001.32.01280</v>
          </cell>
          <cell r="B1936" t="str">
            <v>Fornecimento e Instalação de Cotov. De Ferro Galvanizado 90°  1 1/4 Pol</v>
          </cell>
          <cell r="C1936" t="str">
            <v>UN</v>
          </cell>
          <cell r="D1936">
            <v>10.0387</v>
          </cell>
        </row>
        <row r="1937">
          <cell r="A1937" t="str">
            <v>001.32.01300</v>
          </cell>
          <cell r="B1937" t="str">
            <v>Fornecimento e Instalação de Cotov. De Ferro Galvanizado 90° 1 Pol</v>
          </cell>
          <cell r="C1937" t="str">
            <v>UN</v>
          </cell>
          <cell r="D1937">
            <v>6.6969000000000003</v>
          </cell>
        </row>
        <row r="1938">
          <cell r="A1938" t="str">
            <v>001.32.01320</v>
          </cell>
          <cell r="B1938" t="str">
            <v>Fornecimento e Instalação de Cotov. De Ferro Galvanizado 90°  3/4 Pol</v>
          </cell>
          <cell r="C1938" t="str">
            <v>UN</v>
          </cell>
          <cell r="D1938">
            <v>4.0968999999999998</v>
          </cell>
        </row>
        <row r="1939">
          <cell r="A1939" t="str">
            <v>001.32.01340</v>
          </cell>
          <cell r="B1939" t="str">
            <v>Fornecimento e Instalação de Cotov. De Ferro Galvanizado 90° 1/2 Pol</v>
          </cell>
          <cell r="C1939" t="str">
            <v>UN</v>
          </cell>
          <cell r="D1939">
            <v>3.5769000000000002</v>
          </cell>
        </row>
        <row r="1940">
          <cell r="A1940" t="str">
            <v>001.32.01360</v>
          </cell>
          <cell r="B1940" t="str">
            <v>Fornecimento e Instalação de Tee De Ferro Galvanizado 4 Pol</v>
          </cell>
          <cell r="C1940" t="str">
            <v>UN</v>
          </cell>
          <cell r="D1940">
            <v>54.617400000000004</v>
          </cell>
        </row>
        <row r="1941">
          <cell r="A1941" t="str">
            <v>001.32.01380</v>
          </cell>
          <cell r="B1941" t="str">
            <v>Fornecimento e Instalação de Tee De Ferro Galvanizado 3 Pol</v>
          </cell>
          <cell r="C1941" t="str">
            <v>UN</v>
          </cell>
          <cell r="D1941">
            <v>39.745600000000003</v>
          </cell>
        </row>
        <row r="1942">
          <cell r="A1942" t="str">
            <v>001.32.01400</v>
          </cell>
          <cell r="B1942" t="str">
            <v>Fornecimento e Instalação de Tee De Ferro Galvanizado 2.5 Pol</v>
          </cell>
          <cell r="C1942" t="str">
            <v>UN</v>
          </cell>
          <cell r="D1942">
            <v>30.273800000000001</v>
          </cell>
        </row>
        <row r="1943">
          <cell r="A1943" t="str">
            <v>001.32.01420</v>
          </cell>
          <cell r="B1943" t="str">
            <v>Fornecimento e Instalação de Tee De Ferro Galvanizado 2 Pol</v>
          </cell>
          <cell r="C1943" t="str">
            <v>UN</v>
          </cell>
          <cell r="D1943">
            <v>17.321999999999999</v>
          </cell>
        </row>
        <row r="1944">
          <cell r="A1944" t="str">
            <v>001.32.01440</v>
          </cell>
          <cell r="B1944" t="str">
            <v>Fornecimento e Instalação de Tee De Ferro Galvanizado 1.5 Pol</v>
          </cell>
          <cell r="C1944" t="str">
            <v>UN</v>
          </cell>
          <cell r="D1944">
            <v>11.8522</v>
          </cell>
        </row>
        <row r="1945">
          <cell r="A1945" t="str">
            <v>001.32.01460</v>
          </cell>
          <cell r="B1945" t="str">
            <v>Fornecimento e Instalação de Tee De Ferro Galvanizado 1 1/4 Pol</v>
          </cell>
          <cell r="C1945" t="str">
            <v>UN</v>
          </cell>
          <cell r="D1945">
            <v>10.702199999999999</v>
          </cell>
        </row>
        <row r="1946">
          <cell r="A1946" t="str">
            <v>001.32.01480</v>
          </cell>
          <cell r="B1946" t="str">
            <v>Fornecimento e Instalação de Tee De Ferro Galvanizado 1 Pol</v>
          </cell>
          <cell r="C1946" t="str">
            <v>UN</v>
          </cell>
          <cell r="D1946">
            <v>7.5804</v>
          </cell>
        </row>
        <row r="1947">
          <cell r="A1947" t="str">
            <v>001.32.01500</v>
          </cell>
          <cell r="B1947" t="str">
            <v>Fornecimento e Instalação de Tee De Ferro Galvanizado 3/4 Pol</v>
          </cell>
          <cell r="C1947" t="str">
            <v>UN</v>
          </cell>
          <cell r="D1947">
            <v>5.5304000000000002</v>
          </cell>
        </row>
        <row r="1948">
          <cell r="A1948" t="str">
            <v>001.32.01520</v>
          </cell>
          <cell r="B1948" t="str">
            <v>Fornecimento e Instalação de Tee De Ferro Galvanizado 1/2 Pol</v>
          </cell>
          <cell r="C1948" t="str">
            <v>UN</v>
          </cell>
          <cell r="D1948">
            <v>4.1703999999999999</v>
          </cell>
        </row>
        <row r="1949">
          <cell r="A1949" t="str">
            <v>001.32.01540</v>
          </cell>
          <cell r="B1949" t="str">
            <v>Fornecimento e Instalação de Tee Redução De Ferro Galvanizado 4x3 Pol</v>
          </cell>
          <cell r="C1949" t="str">
            <v>UN</v>
          </cell>
          <cell r="D1949">
            <v>90.217399999999998</v>
          </cell>
        </row>
        <row r="1950">
          <cell r="A1950" t="str">
            <v>001.32.01560</v>
          </cell>
          <cell r="B1950" t="str">
            <v>Fornecimento e Instalação de Tee Redução De Ferro Galvanizado 4x2 Pol</v>
          </cell>
          <cell r="C1950" t="str">
            <v>UN</v>
          </cell>
          <cell r="D1950">
            <v>90.217399999999998</v>
          </cell>
        </row>
        <row r="1951">
          <cell r="A1951" t="str">
            <v>001.32.01580</v>
          </cell>
          <cell r="B1951" t="str">
            <v>Fornecimento e Instalação de Tee Redução De Ferro Galvanizado 3x2.5 Pol</v>
          </cell>
          <cell r="C1951" t="str">
            <v>UN</v>
          </cell>
          <cell r="D1951">
            <v>49.245600000000003</v>
          </cell>
        </row>
        <row r="1952">
          <cell r="A1952" t="str">
            <v>001.32.01600</v>
          </cell>
          <cell r="B1952" t="str">
            <v>Fornecimento e Instalação de Tee Redução De Ferro Galvanizado 3x2 Pol</v>
          </cell>
          <cell r="C1952" t="str">
            <v>UN</v>
          </cell>
          <cell r="D1952">
            <v>31.645600000000002</v>
          </cell>
        </row>
        <row r="1953">
          <cell r="A1953" t="str">
            <v>001.32.01620</v>
          </cell>
          <cell r="B1953" t="str">
            <v>Fornecimento e Instalação de Tee Redução De Ferro Galvanizado 3x1.5 Pol</v>
          </cell>
          <cell r="C1953" t="str">
            <v>UN</v>
          </cell>
          <cell r="D1953">
            <v>31.645600000000002</v>
          </cell>
        </row>
        <row r="1954">
          <cell r="A1954" t="str">
            <v>001.32.01640</v>
          </cell>
          <cell r="B1954" t="str">
            <v>Fornecimento e Instalação de Tee Redução De Ferro Galvanizado 2.5x2 Pol</v>
          </cell>
          <cell r="C1954" t="str">
            <v>UN</v>
          </cell>
          <cell r="D1954">
            <v>38.213799999999999</v>
          </cell>
        </row>
        <row r="1955">
          <cell r="A1955" t="str">
            <v>001.32.01660</v>
          </cell>
          <cell r="B1955" t="str">
            <v>Fornecimento e Instalação de Tee Redução De Ferro Galvanizado 2.5x1 1/4 Pol</v>
          </cell>
          <cell r="C1955" t="str">
            <v>UN</v>
          </cell>
          <cell r="D1955">
            <v>26.273800000000001</v>
          </cell>
        </row>
        <row r="1956">
          <cell r="A1956" t="str">
            <v>001.32.01680</v>
          </cell>
          <cell r="B1956" t="str">
            <v>Fornecimento e Instalação de Tee Redução De Ferro Galvanizado 2x11/2pol</v>
          </cell>
          <cell r="C1956" t="str">
            <v>UN</v>
          </cell>
          <cell r="D1956">
            <v>14.723800000000001</v>
          </cell>
        </row>
        <row r="1957">
          <cell r="A1957" t="str">
            <v>001.32.01700</v>
          </cell>
          <cell r="B1957" t="str">
            <v>Fornecimento e Instalação de Tee Redução De Ferro Galvanizado 2x11/4pol</v>
          </cell>
          <cell r="C1957" t="str">
            <v>UN</v>
          </cell>
          <cell r="D1957">
            <v>17.723800000000001</v>
          </cell>
        </row>
        <row r="1958">
          <cell r="A1958" t="str">
            <v>001.32.01720</v>
          </cell>
          <cell r="B1958" t="str">
            <v>Fornecimento e Instalação de Tee Redução De Ferro Galvanizado 2x1 Pol</v>
          </cell>
          <cell r="C1958" t="str">
            <v>UN</v>
          </cell>
          <cell r="D1958">
            <v>13.802199999999999</v>
          </cell>
        </row>
        <row r="1959">
          <cell r="A1959" t="str">
            <v>001.32.01740</v>
          </cell>
          <cell r="B1959" t="str">
            <v>Fornecimento e Instalação de Tee Redução De Ferro Galvanizado 1.5 X 1.1/4 Pol</v>
          </cell>
          <cell r="C1959" t="str">
            <v>UN</v>
          </cell>
          <cell r="D1959">
            <v>9.8721999999999994</v>
          </cell>
        </row>
        <row r="1960">
          <cell r="A1960" t="str">
            <v>001.32.01760</v>
          </cell>
          <cell r="B1960" t="str">
            <v>Fornecimento e Instalação de Tee Redução De Ferro Galvanizado 1.5 X 1 Pol</v>
          </cell>
          <cell r="C1960" t="str">
            <v>UN</v>
          </cell>
          <cell r="D1960">
            <v>14.122199999999999</v>
          </cell>
        </row>
        <row r="1961">
          <cell r="A1961" t="str">
            <v>001.32.01780</v>
          </cell>
          <cell r="B1961" t="str">
            <v>Fornecimento e Instalação de Tee Redução De Ferro Galvanizado 1.5x3/4 Pol</v>
          </cell>
          <cell r="C1961" t="str">
            <v>UN</v>
          </cell>
          <cell r="D1961">
            <v>10.5922</v>
          </cell>
        </row>
        <row r="1962">
          <cell r="A1962" t="str">
            <v>001.32.01800</v>
          </cell>
          <cell r="B1962" t="str">
            <v>Fornecimento e Instalação de Tee Redução De Ferro Galvanizado 1 1/4x1 Pol</v>
          </cell>
          <cell r="C1962" t="str">
            <v>UN</v>
          </cell>
          <cell r="D1962">
            <v>9.5022000000000002</v>
          </cell>
        </row>
        <row r="1963">
          <cell r="A1963" t="str">
            <v>001.32.01820</v>
          </cell>
          <cell r="B1963" t="str">
            <v>Fornecimento e Instalação de Tee Redução De Ferro Galvanizado 1 1/4x3/4 Pol</v>
          </cell>
          <cell r="C1963" t="str">
            <v>UN</v>
          </cell>
          <cell r="D1963">
            <v>9.5022000000000002</v>
          </cell>
        </row>
        <row r="1964">
          <cell r="A1964" t="str">
            <v>001.32.01840</v>
          </cell>
          <cell r="B1964" t="str">
            <v>Fornecimento e Instalação de Tee Redução De Ferro Galvanizado 1 1/4x1/2 Pol</v>
          </cell>
          <cell r="C1964" t="str">
            <v>UN</v>
          </cell>
          <cell r="D1964">
            <v>8.6021999999999998</v>
          </cell>
        </row>
        <row r="1965">
          <cell r="A1965" t="str">
            <v>001.32.01860</v>
          </cell>
          <cell r="B1965" t="str">
            <v>Fornecimento e Instalação de Tee Redução De Ferro Galvanizado 1x3/4 Pol</v>
          </cell>
          <cell r="C1965" t="str">
            <v>UN</v>
          </cell>
          <cell r="D1965">
            <v>5.8704000000000001</v>
          </cell>
        </row>
        <row r="1966">
          <cell r="A1966" t="str">
            <v>001.32.01880</v>
          </cell>
          <cell r="B1966" t="str">
            <v>Fornecimento e Instalação de Tee Redução De Ferro Galvanizado 1x1/2 Pol</v>
          </cell>
          <cell r="C1966" t="str">
            <v>UN</v>
          </cell>
          <cell r="D1966">
            <v>8.6204000000000001</v>
          </cell>
        </row>
        <row r="1967">
          <cell r="A1967" t="str">
            <v>001.32.01900</v>
          </cell>
          <cell r="B1967" t="str">
            <v>Fornecimento e Instalação de Tee Redução De Ferro Galvanizado 3/4x1/2 Pol</v>
          </cell>
          <cell r="C1967" t="str">
            <v>UN</v>
          </cell>
          <cell r="D1967">
            <v>4.4703999999999997</v>
          </cell>
        </row>
        <row r="1968">
          <cell r="A1968" t="str">
            <v>001.32.01920</v>
          </cell>
          <cell r="B1968" t="str">
            <v>Fornecimento e Instalação de Luva Simples De Ferro Galvanizado 4 Pol</v>
          </cell>
          <cell r="C1968" t="str">
            <v>UN</v>
          </cell>
          <cell r="D1968">
            <v>33.723799999999997</v>
          </cell>
        </row>
        <row r="1969">
          <cell r="A1969" t="str">
            <v>001.32.01940</v>
          </cell>
          <cell r="B1969" t="str">
            <v>Fornecimento e Instalação de Luva Simples De Ferro Galvanizado 3 Pol</v>
          </cell>
          <cell r="C1969" t="str">
            <v>UN</v>
          </cell>
          <cell r="D1969">
            <v>26.202200000000001</v>
          </cell>
        </row>
        <row r="1970">
          <cell r="A1970" t="str">
            <v>001.32.01960</v>
          </cell>
          <cell r="B1970" t="str">
            <v>Fornecimento e Instalação de Luva Simples De Ferro Galvanizado 2.5 Pol</v>
          </cell>
          <cell r="C1970" t="str">
            <v>UN</v>
          </cell>
          <cell r="D1970">
            <v>18.330400000000001</v>
          </cell>
        </row>
        <row r="1971">
          <cell r="A1971" t="str">
            <v>001.32.01980</v>
          </cell>
          <cell r="B1971" t="str">
            <v>Fornecimento e Instalação de Luva Simples De Ferro Galvanizado 2 Pol</v>
          </cell>
          <cell r="C1971" t="str">
            <v>UN</v>
          </cell>
          <cell r="D1971">
            <v>10.4587</v>
          </cell>
        </row>
        <row r="1972">
          <cell r="A1972" t="str">
            <v>001.32.02000</v>
          </cell>
          <cell r="B1972" t="str">
            <v>Fornecimento e Instalação de Luva Simples De Ferro Galvanizado 1.5 Pol</v>
          </cell>
          <cell r="C1972" t="str">
            <v>UN</v>
          </cell>
          <cell r="D1972">
            <v>7.8586999999999998</v>
          </cell>
        </row>
        <row r="1973">
          <cell r="A1973" t="str">
            <v>001.32.02020</v>
          </cell>
          <cell r="B1973" t="str">
            <v>Fornecimento e Instalação de Luva Simples De Ferro Galvanizado 1 1/4/Pol</v>
          </cell>
          <cell r="C1973" t="str">
            <v>UN</v>
          </cell>
          <cell r="D1973">
            <v>6.3087</v>
          </cell>
        </row>
        <row r="1974">
          <cell r="A1974" t="str">
            <v>001.32.02040</v>
          </cell>
          <cell r="B1974" t="str">
            <v>Fornecimento e Instalação de Luva Simples De Ferro Galvanizado 1 Pol</v>
          </cell>
          <cell r="C1974" t="str">
            <v>UN</v>
          </cell>
          <cell r="D1974">
            <v>5.0369000000000002</v>
          </cell>
        </row>
        <row r="1975">
          <cell r="A1975" t="str">
            <v>001.32.02060</v>
          </cell>
          <cell r="B1975" t="str">
            <v>Fornecimento e Instalação de Luva Simples De Ferro Galvanizado 3/4 Pol</v>
          </cell>
          <cell r="C1975" t="str">
            <v>UN</v>
          </cell>
          <cell r="D1975">
            <v>3.8369</v>
          </cell>
        </row>
        <row r="1976">
          <cell r="A1976" t="str">
            <v>001.32.02080</v>
          </cell>
          <cell r="B1976" t="str">
            <v>Fornecimento e Instalação de Luva Simples De Ferro Galvanizado 1/2 Pol</v>
          </cell>
          <cell r="C1976" t="str">
            <v>UN</v>
          </cell>
          <cell r="D1976">
            <v>3.1368999999999998</v>
          </cell>
        </row>
        <row r="1977">
          <cell r="A1977" t="str">
            <v>001.32.02100</v>
          </cell>
          <cell r="B1977" t="str">
            <v>Fornecimento e Instalação de União Assento Plano De Ferro Galvanizado 4 Pol</v>
          </cell>
          <cell r="C1977" t="str">
            <v>UN</v>
          </cell>
          <cell r="D1977">
            <v>56.273800000000001</v>
          </cell>
        </row>
        <row r="1978">
          <cell r="A1978" t="str">
            <v>001.32.02120</v>
          </cell>
          <cell r="B1978" t="str">
            <v>Fornecimento e Instalação de União Assento Plano De Ferro Galvanizado 3 Pol</v>
          </cell>
          <cell r="C1978" t="str">
            <v>UN</v>
          </cell>
          <cell r="D1978">
            <v>45.802199999999999</v>
          </cell>
        </row>
        <row r="1979">
          <cell r="A1979" t="str">
            <v>001.32.02140</v>
          </cell>
          <cell r="B1979" t="str">
            <v>Fornecimento e Instalação de União Assento Plano De Ferro Galvanizado 2.5 Pol</v>
          </cell>
          <cell r="C1979" t="str">
            <v>UN</v>
          </cell>
          <cell r="D1979">
            <v>37.252200000000002</v>
          </cell>
        </row>
        <row r="1980">
          <cell r="A1980" t="str">
            <v>001.32.02160</v>
          </cell>
          <cell r="B1980" t="str">
            <v>Fornecimento e Instalação de União Assento Plano De Ferro Galvanizado 2 Pol</v>
          </cell>
          <cell r="C1980" t="str">
            <v>UN</v>
          </cell>
          <cell r="D1980">
            <v>26.330400000000001</v>
          </cell>
        </row>
        <row r="1981">
          <cell r="A1981" t="str">
            <v>001.32.02180</v>
          </cell>
          <cell r="B1981" t="str">
            <v>Fornecimento e Instalação de União Assento Plano De Ferro Galvanizado 1.5 Pol</v>
          </cell>
          <cell r="C1981" t="str">
            <v>UN</v>
          </cell>
          <cell r="D1981">
            <v>18.730399999999999</v>
          </cell>
        </row>
        <row r="1982">
          <cell r="A1982" t="str">
            <v>001.32.02200</v>
          </cell>
          <cell r="B1982" t="str">
            <v>Fornecimento e Instalação de União Assento Plano De Ferro Galvanizado 1 1/4 Pol</v>
          </cell>
          <cell r="C1982" t="str">
            <v>UN</v>
          </cell>
          <cell r="D1982">
            <v>15.730399999999999</v>
          </cell>
        </row>
        <row r="1983">
          <cell r="A1983" t="str">
            <v>001.32.02220</v>
          </cell>
          <cell r="B1983" t="str">
            <v>Fornecimento e Instalação de União Assento Plano De Ferro Galvanizado 1 Pol</v>
          </cell>
          <cell r="C1983" t="str">
            <v>UN</v>
          </cell>
          <cell r="D1983">
            <v>10.858700000000001</v>
          </cell>
        </row>
        <row r="1984">
          <cell r="A1984" t="str">
            <v>001.32.02240</v>
          </cell>
          <cell r="B1984" t="str">
            <v>Fornecimento e Instalação de União Assento Plano De Ferro Galvanizado 3/4 Pol</v>
          </cell>
          <cell r="C1984" t="str">
            <v>UN</v>
          </cell>
          <cell r="D1984">
            <v>10.258699999999999</v>
          </cell>
        </row>
        <row r="1985">
          <cell r="A1985" t="str">
            <v>001.32.02260</v>
          </cell>
          <cell r="B1985" t="str">
            <v>Fornecimento e Instalação de União Assento Plano De Ferro Galvanizado 1/2 Pol</v>
          </cell>
          <cell r="C1985" t="str">
            <v>UN</v>
          </cell>
          <cell r="D1985">
            <v>7.8586999999999998</v>
          </cell>
        </row>
        <row r="1986">
          <cell r="A1986" t="str">
            <v>001.32.02280</v>
          </cell>
          <cell r="B1986" t="str">
            <v>Fornecimento e Instalação de Flanges C/Sextavados De Ferro Galvanizado 4 Pol</v>
          </cell>
          <cell r="C1986" t="str">
            <v>UN</v>
          </cell>
          <cell r="D1986">
            <v>44.095799999999997</v>
          </cell>
        </row>
        <row r="1987">
          <cell r="A1987" t="str">
            <v>001.32.02300</v>
          </cell>
          <cell r="B1987" t="str">
            <v>Fornecimento e Instalação de Flanges C/Sextavados De Ferro Galvanizado 3 Pol</v>
          </cell>
          <cell r="C1987" t="str">
            <v>UN</v>
          </cell>
          <cell r="D1987">
            <v>34.703800000000001</v>
          </cell>
        </row>
        <row r="1988">
          <cell r="A1988" t="str">
            <v>001.32.02320</v>
          </cell>
          <cell r="B1988" t="str">
            <v>Fornecimento e Instalação de Flanges C/Sextavados De Ferro Galvanizado  2.5 Pol</v>
          </cell>
          <cell r="C1988" t="str">
            <v>UN</v>
          </cell>
          <cell r="D1988">
            <v>23.772200000000002</v>
          </cell>
        </row>
        <row r="1989">
          <cell r="A1989" t="str">
            <v>001.32.02340</v>
          </cell>
          <cell r="B1989" t="str">
            <v>Fornecimento e Instalação de Flanges C/Sextavados De Ferro Galvanizado 2 Pol</v>
          </cell>
          <cell r="C1989" t="str">
            <v>UN</v>
          </cell>
          <cell r="D1989">
            <v>17.2804</v>
          </cell>
        </row>
        <row r="1990">
          <cell r="A1990" t="str">
            <v>001.32.02360</v>
          </cell>
          <cell r="B1990" t="str">
            <v>Fornecimento e Instalação de Flanges C/Sextavados De Ferro Galvanizado 1.5 Pol</v>
          </cell>
          <cell r="C1990" t="str">
            <v>UN</v>
          </cell>
          <cell r="D1990">
            <v>7.3087</v>
          </cell>
        </row>
        <row r="1991">
          <cell r="A1991" t="str">
            <v>001.32.02380</v>
          </cell>
          <cell r="B1991" t="str">
            <v>Fornecimento e Instalação de Flanges C/Sextavados De Ferro Galvanizado 1 1/4 Pol</v>
          </cell>
          <cell r="C1991" t="str">
            <v>UN</v>
          </cell>
          <cell r="D1991">
            <v>6.5587</v>
          </cell>
        </row>
        <row r="1992">
          <cell r="A1992" t="str">
            <v>001.32.02400</v>
          </cell>
          <cell r="B1992" t="str">
            <v>Fornecimento e Instalação de Flanges C/Sextavados De  Ferro Galvanizado 1 Pol</v>
          </cell>
          <cell r="C1992" t="str">
            <v>UN</v>
          </cell>
          <cell r="D1992">
            <v>5.6868999999999996</v>
          </cell>
        </row>
        <row r="1993">
          <cell r="A1993" t="str">
            <v>001.32.02420</v>
          </cell>
          <cell r="B1993" t="str">
            <v>Fornecimento e Instalação de Flanges C/Sextavados De Ferro Galvanizado  3/4 Pol</v>
          </cell>
          <cell r="C1993" t="str">
            <v>UN</v>
          </cell>
          <cell r="D1993">
            <v>7.0168999999999997</v>
          </cell>
        </row>
        <row r="1994">
          <cell r="A1994" t="str">
            <v>001.32.02440</v>
          </cell>
          <cell r="B1994" t="str">
            <v>Fornecimento e Instalação de Flanges C/Sextavados De Ferro Galvanizado 1/2 Pol</v>
          </cell>
          <cell r="C1994" t="str">
            <v>UN</v>
          </cell>
          <cell r="D1994">
            <v>6.0568999999999997</v>
          </cell>
        </row>
        <row r="1995">
          <cell r="A1995" t="str">
            <v>001.32.02460</v>
          </cell>
          <cell r="B1995" t="str">
            <v>Fornecimento e Instalação de Niples Duplos De Ferro Galvanizado 4 Pol</v>
          </cell>
          <cell r="C1995" t="str">
            <v>UN</v>
          </cell>
          <cell r="D1995">
            <v>35.273800000000001</v>
          </cell>
        </row>
        <row r="1996">
          <cell r="A1996" t="str">
            <v>001.32.02480</v>
          </cell>
          <cell r="B1996" t="str">
            <v>Fornecimento e Instalação de Niples Duplos De Ferro Galvanizado 3 Pol</v>
          </cell>
          <cell r="C1996" t="str">
            <v>UN</v>
          </cell>
          <cell r="D1996">
            <v>19.6022</v>
          </cell>
        </row>
        <row r="1997">
          <cell r="A1997" t="str">
            <v>001.32.02500</v>
          </cell>
          <cell r="B1997" t="str">
            <v>Fornecimento e Instalação de Niples Duplos De Ferro Galvanizado 2.5 Pol</v>
          </cell>
          <cell r="C1997" t="str">
            <v>UN</v>
          </cell>
          <cell r="D1997">
            <v>13.7804</v>
          </cell>
        </row>
        <row r="1998">
          <cell r="A1998" t="str">
            <v>001.32.02520</v>
          </cell>
          <cell r="B1998" t="str">
            <v>Fornecimento e Instalação de Niples Duplos De Ferro Galvanizado 2 Pol</v>
          </cell>
          <cell r="C1998" t="str">
            <v>UN</v>
          </cell>
          <cell r="D1998">
            <v>10.9587</v>
          </cell>
        </row>
        <row r="1999">
          <cell r="A1999" t="str">
            <v>001.32.02540</v>
          </cell>
          <cell r="B1999" t="str">
            <v>Fornecimento e Instalação de Niples Duplos De Ferro Galvanizado 1.5 Pol</v>
          </cell>
          <cell r="C1999" t="str">
            <v>UN</v>
          </cell>
          <cell r="D1999">
            <v>6.3087</v>
          </cell>
        </row>
        <row r="2000">
          <cell r="A2000" t="str">
            <v>001.32.02560</v>
          </cell>
          <cell r="B2000" t="str">
            <v>Fornecimento e Instalação de Niples Duplos De Ferro Galvanizado 1 1/4 Pol</v>
          </cell>
          <cell r="C2000" t="str">
            <v>UN</v>
          </cell>
          <cell r="D2000">
            <v>5.8586999999999998</v>
          </cell>
        </row>
        <row r="2001">
          <cell r="A2001" t="str">
            <v>001.32.02580</v>
          </cell>
          <cell r="B2001" t="str">
            <v>Fornecimento e Instalação de Niples Duplos De Ferro Galvanizado 1 Pol</v>
          </cell>
          <cell r="C2001" t="str">
            <v>UN</v>
          </cell>
          <cell r="D2001">
            <v>4.4869000000000003</v>
          </cell>
        </row>
        <row r="2002">
          <cell r="A2002" t="str">
            <v>001.32.02600</v>
          </cell>
          <cell r="B2002" t="str">
            <v>Fornecimento e Instalação de Niples Duplos De Ferro Galvanizado 3/4 Pol</v>
          </cell>
          <cell r="C2002" t="str">
            <v>UN</v>
          </cell>
          <cell r="D2002">
            <v>3.4369000000000001</v>
          </cell>
        </row>
        <row r="2003">
          <cell r="A2003" t="str">
            <v>001.32.02620</v>
          </cell>
          <cell r="B2003" t="str">
            <v>Fornecimento e Instalação de Niples Duplos De Ferro Galvanizado 1/2 Pol</v>
          </cell>
          <cell r="C2003" t="str">
            <v>UN</v>
          </cell>
          <cell r="D2003">
            <v>2.9868999999999999</v>
          </cell>
        </row>
        <row r="2004">
          <cell r="A2004" t="str">
            <v>001.32.02640</v>
          </cell>
          <cell r="B2004" t="str">
            <v>Fornecimento e Instalação de Tampão Ou Cap De Ferro Galvanizado 4 Pol</v>
          </cell>
          <cell r="C2004" t="str">
            <v>UN</v>
          </cell>
          <cell r="D2004">
            <v>23.202200000000001</v>
          </cell>
        </row>
        <row r="2005">
          <cell r="A2005" t="str">
            <v>001.32.02660</v>
          </cell>
          <cell r="B2005" t="str">
            <v>Fornecimento e Instalação de Tampão Ou Cap De Ferro Galvanizado 3 Pol</v>
          </cell>
          <cell r="C2005" t="str">
            <v>UN</v>
          </cell>
          <cell r="D2005">
            <v>16.5304</v>
          </cell>
        </row>
        <row r="2006">
          <cell r="A2006" t="str">
            <v>001.32.02680</v>
          </cell>
          <cell r="B2006" t="str">
            <v>Fornecimento e Instalação de Tampão Ou Cap De Ferro Galvanizado 2.5 Pol</v>
          </cell>
          <cell r="C2006" t="str">
            <v>UN</v>
          </cell>
          <cell r="D2006">
            <v>9.4587000000000003</v>
          </cell>
        </row>
        <row r="2007">
          <cell r="A2007" t="str">
            <v>001.32.02700</v>
          </cell>
          <cell r="B2007" t="str">
            <v>Fornecimento e Instalação de Tampão Ou Cap De Ferro Galvanizado 2 Pol</v>
          </cell>
          <cell r="C2007" t="str">
            <v>UN</v>
          </cell>
          <cell r="D2007">
            <v>7.0369000000000002</v>
          </cell>
        </row>
        <row r="2008">
          <cell r="A2008" t="str">
            <v>001.32.02720</v>
          </cell>
          <cell r="B2008" t="str">
            <v>Fornecimento e Instalação de Tampão Ou Cap De Ferro Galvanizado 1.5 Pol</v>
          </cell>
          <cell r="C2008" t="str">
            <v>UN</v>
          </cell>
          <cell r="D2008">
            <v>5.4869000000000003</v>
          </cell>
        </row>
        <row r="2009">
          <cell r="A2009" t="str">
            <v>001.32.02740</v>
          </cell>
          <cell r="B2009" t="str">
            <v>Fornecimento e Instalação de Tampão Ou Cap De Ferro Galvanizado 1 1/4 Pol</v>
          </cell>
          <cell r="C2009" t="str">
            <v>UN</v>
          </cell>
          <cell r="D2009">
            <v>5.5369000000000002</v>
          </cell>
        </row>
        <row r="2010">
          <cell r="A2010" t="str">
            <v>001.32.02760</v>
          </cell>
          <cell r="B2010" t="str">
            <v>Fornecimento e Instalação de Tampão Ou Cap De Ferro Galvanizado 1 Pol</v>
          </cell>
          <cell r="C2010" t="str">
            <v>UN</v>
          </cell>
          <cell r="D2010">
            <v>3.6152000000000002</v>
          </cell>
        </row>
        <row r="2011">
          <cell r="A2011" t="str">
            <v>001.32.02780</v>
          </cell>
          <cell r="B2011" t="str">
            <v>Fornecimento e Instalação de Tampão Ou Cap De Ferro Galvanizado 3/4 Pol</v>
          </cell>
          <cell r="C2011" t="str">
            <v>UN</v>
          </cell>
          <cell r="D2011">
            <v>2.7452000000000001</v>
          </cell>
        </row>
        <row r="2012">
          <cell r="A2012" t="str">
            <v>001.32.02800</v>
          </cell>
          <cell r="B2012" t="str">
            <v>Fornecimento e Instalação de Tampão Ou Cap De Ferro Galvanizado 1/2 Pol</v>
          </cell>
          <cell r="C2012" t="str">
            <v>UN</v>
          </cell>
          <cell r="D2012">
            <v>2.5152000000000001</v>
          </cell>
        </row>
        <row r="2013">
          <cell r="A2013" t="str">
            <v>001.33</v>
          </cell>
          <cell r="B2013" t="str">
            <v>INSTALAÇÕES HIDRÁULICAS - VÁLVULAS E REGISTROS</v>
          </cell>
        </row>
        <row r="2014">
          <cell r="A2014" t="str">
            <v>001.33.00020</v>
          </cell>
          <cell r="B2014" t="str">
            <v>Fornecimento e Instalação de Registro de Esfera Docol  1/2 pol</v>
          </cell>
          <cell r="C2014" t="str">
            <v>UN</v>
          </cell>
          <cell r="D2014">
            <v>31.369</v>
          </cell>
        </row>
        <row r="2015">
          <cell r="A2015" t="str">
            <v>001.33.00040</v>
          </cell>
          <cell r="B2015" t="str">
            <v>Fornecimento e Instalação de Registro de Esfera Docol  3/4 pol</v>
          </cell>
          <cell r="C2015" t="str">
            <v>UN</v>
          </cell>
          <cell r="D2015">
            <v>31.369</v>
          </cell>
        </row>
        <row r="2016">
          <cell r="A2016" t="str">
            <v>001.33.00060</v>
          </cell>
          <cell r="B2016" t="str">
            <v>Fornecimento e Instalação de Registro de Esfera Docol  1 pol</v>
          </cell>
          <cell r="C2016" t="str">
            <v>UN</v>
          </cell>
          <cell r="D2016">
            <v>43.879800000000003</v>
          </cell>
        </row>
        <row r="2017">
          <cell r="A2017" t="str">
            <v>001.33.00080</v>
          </cell>
          <cell r="B2017" t="str">
            <v>Fornecimento e Instalação de Registro de Esfera Docol  1 1/4 pol</v>
          </cell>
          <cell r="C2017" t="str">
            <v>UN</v>
          </cell>
          <cell r="D2017">
            <v>64.9816</v>
          </cell>
        </row>
        <row r="2018">
          <cell r="A2018" t="str">
            <v>001.33.00100</v>
          </cell>
          <cell r="B2018" t="str">
            <v>Fornecimento e Instalação de Registro de Esfera Docol  1 1/2 pol</v>
          </cell>
          <cell r="C2018" t="str">
            <v>UN</v>
          </cell>
          <cell r="D2018">
            <v>92.251599999999996</v>
          </cell>
        </row>
        <row r="2019">
          <cell r="A2019" t="str">
            <v>001.33.00120</v>
          </cell>
          <cell r="B2019" t="str">
            <v>Fornecimento e Instalação de Registro de Esfera Docol  2 pol</v>
          </cell>
          <cell r="C2019" t="str">
            <v>UN</v>
          </cell>
          <cell r="D2019">
            <v>145.5564</v>
          </cell>
        </row>
        <row r="2020">
          <cell r="A2020" t="str">
            <v>001.33.00140</v>
          </cell>
          <cell r="B2020" t="str">
            <v>Fornecimento e Instalação de Registro de Esfera Docol  2 1/2 pol</v>
          </cell>
          <cell r="C2020" t="str">
            <v>UN</v>
          </cell>
          <cell r="D2020">
            <v>310.63819999999998</v>
          </cell>
        </row>
        <row r="2021">
          <cell r="A2021" t="str">
            <v>001.33.00160</v>
          </cell>
          <cell r="B2021" t="str">
            <v>Fornecimento e Instalação de Registro de Esfera Docol  3 pol</v>
          </cell>
          <cell r="C2021" t="str">
            <v>UN</v>
          </cell>
          <cell r="D2021">
            <v>446.90690000000001</v>
          </cell>
        </row>
        <row r="2022">
          <cell r="A2022" t="str">
            <v>001.33.00180</v>
          </cell>
          <cell r="B2022" t="str">
            <v>Fornecimento e Instalação de Registro de Esfera Docol  4 pol</v>
          </cell>
          <cell r="C2022" t="str">
            <v>UN</v>
          </cell>
          <cell r="D2022">
            <v>923.98030000000006</v>
          </cell>
        </row>
        <row r="2023">
          <cell r="A2023" t="str">
            <v>001.33.00200</v>
          </cell>
          <cell r="B2023" t="str">
            <v>Fornecimento e Instalação de Registro de Esfera Deca n.1552 1/2 pol</v>
          </cell>
          <cell r="C2023" t="str">
            <v>UN</v>
          </cell>
          <cell r="D2023">
            <v>25.418600000000001</v>
          </cell>
        </row>
        <row r="2024">
          <cell r="A2024" t="str">
            <v>001.33.00220</v>
          </cell>
          <cell r="B2024" t="str">
            <v>Fornecimento e Instalação de Registro de Esfera Deca n.1552 3/4 pol</v>
          </cell>
          <cell r="C2024" t="str">
            <v>UN</v>
          </cell>
          <cell r="D2024">
            <v>29.879000000000001</v>
          </cell>
        </row>
        <row r="2025">
          <cell r="A2025" t="str">
            <v>001.33.00240</v>
          </cell>
          <cell r="B2025" t="str">
            <v>Fornecimento e Instalação de Registro de Esfera Deca n.1552 1 pol</v>
          </cell>
          <cell r="C2025" t="str">
            <v>UN</v>
          </cell>
          <cell r="D2025">
            <v>40.719799999999999</v>
          </cell>
        </row>
        <row r="2026">
          <cell r="A2026" t="str">
            <v>001.33.00260</v>
          </cell>
          <cell r="B2026" t="str">
            <v>Fornecimento e Instalação de Registro de Esfera Deca n.1552 11/4 pol</v>
          </cell>
          <cell r="C2026" t="str">
            <v>UN</v>
          </cell>
          <cell r="D2026">
            <v>70.545599999999993</v>
          </cell>
        </row>
        <row r="2027">
          <cell r="A2027" t="str">
            <v>001.33.00280</v>
          </cell>
          <cell r="B2027" t="str">
            <v>Fornecimento e Instalação de Registro de Esfera Deca n.1552 11/2 pol</v>
          </cell>
          <cell r="C2027" t="str">
            <v>UN</v>
          </cell>
          <cell r="D2027">
            <v>70.575999999999993</v>
          </cell>
        </row>
        <row r="2028">
          <cell r="A2028" t="str">
            <v>001.33.00300</v>
          </cell>
          <cell r="B2028" t="str">
            <v>Fornecimento e Instalação de Registro de Esfera Deca n.1552 2 pol</v>
          </cell>
          <cell r="C2028" t="str">
            <v>UN</v>
          </cell>
          <cell r="D2028">
            <v>106.4764</v>
          </cell>
        </row>
        <row r="2029">
          <cell r="A2029" t="str">
            <v>001.33.00320</v>
          </cell>
          <cell r="B2029" t="str">
            <v>Fornecimento e Instalação de Registro de Gaveta Europa c/ acabamento bruto (amarelo) Docol  4 pol</v>
          </cell>
          <cell r="C2029" t="str">
            <v>UN</v>
          </cell>
          <cell r="D2029">
            <v>354.63029999999998</v>
          </cell>
        </row>
        <row r="2030">
          <cell r="A2030" t="str">
            <v>001.33.00340</v>
          </cell>
          <cell r="B2030" t="str">
            <v>Fornecimento e Instalação de Registro de Gaveta Europa c/ acabamento bruto (amarelo) Docol  3 pol</v>
          </cell>
          <cell r="C2030" t="str">
            <v>UN</v>
          </cell>
          <cell r="D2030">
            <v>201.40690000000001</v>
          </cell>
        </row>
        <row r="2031">
          <cell r="A2031" t="str">
            <v>001.33.00360</v>
          </cell>
          <cell r="B2031" t="str">
            <v>Fornecimento e Instalação de Registro de Gaveta Europa c/ acabamento bruto (amarelo) Docol  2 1/2 pol</v>
          </cell>
          <cell r="C2031" t="str">
            <v>UN</v>
          </cell>
          <cell r="D2031">
            <v>153.69820000000001</v>
          </cell>
        </row>
        <row r="2032">
          <cell r="A2032" t="str">
            <v>001.33.00380</v>
          </cell>
          <cell r="B2032" t="str">
            <v>Fornecimento e Instalação de Registro de Gaveta Europa c/ acabamento bruto (amarelo) Docol  2 pol</v>
          </cell>
          <cell r="C2032" t="str">
            <v>UN</v>
          </cell>
          <cell r="D2032">
            <v>59.6464</v>
          </cell>
        </row>
        <row r="2033">
          <cell r="A2033" t="str">
            <v>001.33.00400</v>
          </cell>
          <cell r="B2033" t="str">
            <v>Fornecimento e Instalação de Registro de Gaveta Europa c/ acabamento bruto (amarelo) Docol  1 1/2 pol</v>
          </cell>
          <cell r="C2033" t="str">
            <v>UN</v>
          </cell>
          <cell r="D2033">
            <v>39.811599999999999</v>
          </cell>
        </row>
        <row r="2034">
          <cell r="A2034" t="str">
            <v>001.33.00420</v>
          </cell>
          <cell r="B2034" t="str">
            <v>Fornecimento e Instalação de Registro de Gaveta Europa c/ acabamento bruto (amarelo) Docol  1 1/4 pol</v>
          </cell>
          <cell r="C2034" t="str">
            <v>UN</v>
          </cell>
          <cell r="D2034">
            <v>28.2316</v>
          </cell>
        </row>
        <row r="2035">
          <cell r="A2035" t="str">
            <v>001.33.00440</v>
          </cell>
          <cell r="B2035" t="str">
            <v>Fornecimento e Instalação de Registro de Gaveta Europa c/ acabamento bruto (amarelo) Docol  1 pol</v>
          </cell>
          <cell r="C2035" t="str">
            <v>UN</v>
          </cell>
          <cell r="D2035">
            <v>22.889800000000001</v>
          </cell>
        </row>
        <row r="2036">
          <cell r="A2036" t="str">
            <v>001.33.00460</v>
          </cell>
          <cell r="B2036" t="str">
            <v>Fornecimento e Instalação de Registro de Gaveta Europa c/ acabamento bruto (amarelo) Docol  3/4 pol</v>
          </cell>
          <cell r="C2036" t="str">
            <v>UN</v>
          </cell>
          <cell r="D2036">
            <v>17.009</v>
          </cell>
        </row>
        <row r="2037">
          <cell r="A2037" t="str">
            <v>001.33.00480</v>
          </cell>
          <cell r="B2037" t="str">
            <v>Fornecimento e Instalação de Registro de Gaveta Europa c/ acabamento bruto (amarelo) Docol  1/2 pol</v>
          </cell>
          <cell r="C2037" t="str">
            <v>UN</v>
          </cell>
          <cell r="D2037">
            <v>15.259</v>
          </cell>
        </row>
        <row r="2038">
          <cell r="A2038" t="str">
            <v>001.33.00500</v>
          </cell>
          <cell r="B2038" t="str">
            <v>Fornecimento e Instalação de Registro de Gaveta em Acabamento Bruto (amarelo) Deca n.1502 4 pol</v>
          </cell>
          <cell r="C2038" t="str">
            <v>UN</v>
          </cell>
          <cell r="D2038">
            <v>445.13549999999998</v>
          </cell>
        </row>
        <row r="2039">
          <cell r="A2039" t="str">
            <v>001.33.00520</v>
          </cell>
          <cell r="B2039" t="str">
            <v>Fornecimento e Instalação de Registro de Gaveta em Acabamento Bruto (amarelo) Deca n.1502 3 pol</v>
          </cell>
          <cell r="C2039" t="str">
            <v>UN</v>
          </cell>
          <cell r="D2039">
            <v>270.0369</v>
          </cell>
        </row>
        <row r="2040">
          <cell r="A2040" t="str">
            <v>001.33.00540</v>
          </cell>
          <cell r="B2040" t="str">
            <v>Fornecimento e Instalação de Registro de Gaveta em Acabamento Bruto (amarelo) Deca n.1502 2 1/2 pol</v>
          </cell>
          <cell r="C2040" t="str">
            <v>UN</v>
          </cell>
          <cell r="D2040">
            <v>176.53299999999999</v>
          </cell>
        </row>
        <row r="2041">
          <cell r="A2041" t="str">
            <v>001.33.00560</v>
          </cell>
          <cell r="B2041" t="str">
            <v>Fornecimento e Instalação de Registro de Gaveta em Acabamento Bruto (amarelo) Deca n.1502 2 pol</v>
          </cell>
          <cell r="C2041" t="str">
            <v>UN</v>
          </cell>
          <cell r="D2041">
            <v>71.916399999999996</v>
          </cell>
        </row>
        <row r="2042">
          <cell r="A2042" t="str">
            <v>001.33.00580</v>
          </cell>
          <cell r="B2042" t="str">
            <v>Fornecimento e Instalação de Registro de Gaveta em Acabamento Bruto (amarelo) Deca n.1502 11/2 pol</v>
          </cell>
          <cell r="C2042" t="str">
            <v>UN</v>
          </cell>
          <cell r="D2042">
            <v>48.206000000000003</v>
          </cell>
        </row>
        <row r="2043">
          <cell r="A2043" t="str">
            <v>001.33.00600</v>
          </cell>
          <cell r="B2043" t="str">
            <v>Fornecimento e Instalação de Registro de Gaveta em Acabamento Bruto (amarelo) Deca n.1502 11/4 pol</v>
          </cell>
          <cell r="C2043" t="str">
            <v>UN</v>
          </cell>
          <cell r="D2043">
            <v>48.175600000000003</v>
          </cell>
        </row>
        <row r="2044">
          <cell r="A2044" t="str">
            <v>001.33.00620</v>
          </cell>
          <cell r="B2044" t="str">
            <v>Fornecimento e Instalação de Registro de Gaveta em Acabamento Bruto (amarelo) Deca n.1502 1 pol</v>
          </cell>
          <cell r="C2044" t="str">
            <v>UN</v>
          </cell>
          <cell r="D2044">
            <v>30.969799999999999</v>
          </cell>
        </row>
        <row r="2045">
          <cell r="A2045" t="str">
            <v>001.33.00640</v>
          </cell>
          <cell r="B2045" t="str">
            <v>Fornecimento e Instalação de Registro de Gaveta em Acabamento Bruto (amarelo) Deca n.1502 3/4 pol</v>
          </cell>
          <cell r="C2045" t="str">
            <v>UN</v>
          </cell>
          <cell r="D2045">
            <v>23.079000000000001</v>
          </cell>
        </row>
        <row r="2046">
          <cell r="A2046" t="str">
            <v>001.33.00660</v>
          </cell>
          <cell r="B2046" t="str">
            <v>Fornecimento e Instalação de Registro de Gaveta em Acabamento Bruto (amarelo) Deca n.1502 1/2 pol</v>
          </cell>
          <cell r="C2046" t="str">
            <v>UN</v>
          </cell>
          <cell r="D2046">
            <v>22.208600000000001</v>
          </cell>
        </row>
        <row r="2047">
          <cell r="A2047" t="str">
            <v>001.33.00680</v>
          </cell>
          <cell r="B2047" t="str">
            <v>Fornecimento e Instalação de Registro de Gaveta (Base) Docol 1/2 pol</v>
          </cell>
          <cell r="C2047" t="str">
            <v>UN</v>
          </cell>
          <cell r="D2047">
            <v>23.7286</v>
          </cell>
        </row>
        <row r="2048">
          <cell r="A2048" t="str">
            <v>001.33.00700</v>
          </cell>
          <cell r="B2048" t="str">
            <v>Fornecimento e Instalação de Registro de Gaveta (Base) Docol 3/4 pol</v>
          </cell>
          <cell r="C2048" t="str">
            <v>UN</v>
          </cell>
          <cell r="D2048">
            <v>25.129000000000001</v>
          </cell>
        </row>
        <row r="2049">
          <cell r="A2049" t="str">
            <v>001.33.00720</v>
          </cell>
          <cell r="B2049" t="str">
            <v>Fornecimento e Instalação de Registro de Gaveta (Base) Docol 1 pol</v>
          </cell>
          <cell r="C2049" t="str">
            <v>UN</v>
          </cell>
          <cell r="D2049">
            <v>32.219799999999999</v>
          </cell>
        </row>
        <row r="2050">
          <cell r="A2050" t="str">
            <v>001.33.00740</v>
          </cell>
          <cell r="B2050" t="str">
            <v>Fornecimento e Instalação de Registro de Gaveta (Base) Docol 1 1/4 pol</v>
          </cell>
          <cell r="C2050" t="str">
            <v>UN</v>
          </cell>
          <cell r="D2050">
            <v>39.695599999999999</v>
          </cell>
        </row>
        <row r="2051">
          <cell r="A2051" t="str">
            <v>001.33.00760</v>
          </cell>
          <cell r="B2051" t="str">
            <v>Fornecimento e Instalação de Registro de Gaveta (Base) Docol 1 1/2 pol</v>
          </cell>
          <cell r="C2051" t="str">
            <v>UN</v>
          </cell>
          <cell r="D2051">
            <v>46.996000000000002</v>
          </cell>
        </row>
        <row r="2052">
          <cell r="A2052" t="str">
            <v>001.33.00780</v>
          </cell>
          <cell r="B2052" t="str">
            <v>Fornecimento e Instalação de Registro de Gaveta (Base) Deca n.102 1/2 pol</v>
          </cell>
          <cell r="C2052" t="str">
            <v>UN</v>
          </cell>
          <cell r="D2052">
            <v>26.668600000000001</v>
          </cell>
        </row>
        <row r="2053">
          <cell r="A2053" t="str">
            <v>001.33.00800</v>
          </cell>
          <cell r="B2053" t="str">
            <v>Fornecimento e Instalação de Registro de Gaveta (Base) Deca n.202 3/4 pol</v>
          </cell>
          <cell r="C2053" t="str">
            <v>UN</v>
          </cell>
          <cell r="D2053">
            <v>27.248999999999999</v>
          </cell>
        </row>
        <row r="2054">
          <cell r="A2054" t="str">
            <v>001.33.00820</v>
          </cell>
          <cell r="B2054" t="str">
            <v>Fornecimento e Instalação de Registro de Gaveta (Base) Deca n.302 1 pol</v>
          </cell>
          <cell r="C2054" t="str">
            <v>UN</v>
          </cell>
          <cell r="D2054">
            <v>37.389800000000001</v>
          </cell>
        </row>
        <row r="2055">
          <cell r="A2055" t="str">
            <v>001.33.00840</v>
          </cell>
          <cell r="B2055" t="str">
            <v>Fornecimento e Instalação de Registro de Gaveta (Base) Deca n.402 1 1/4 pol</v>
          </cell>
          <cell r="C2055" t="str">
            <v>UN</v>
          </cell>
          <cell r="D2055">
            <v>50.715600000000002</v>
          </cell>
        </row>
        <row r="2056">
          <cell r="A2056" t="str">
            <v>001.33.00860</v>
          </cell>
          <cell r="B2056" t="str">
            <v>Fornecimento e Instalação de Registro de Gaveta (Base) Deca n.502 1 1/2 pol</v>
          </cell>
          <cell r="C2056" t="str">
            <v>UN</v>
          </cell>
          <cell r="D2056">
            <v>60.026000000000003</v>
          </cell>
        </row>
        <row r="2057">
          <cell r="A2057" t="str">
            <v>001.33.00880</v>
          </cell>
          <cell r="B2057" t="str">
            <v>Fornecimento e Instalação de Registro de Pressão (Base) Docol 1/2 pol</v>
          </cell>
          <cell r="C2057" t="str">
            <v>UN</v>
          </cell>
          <cell r="D2057">
            <v>25.118600000000001</v>
          </cell>
        </row>
        <row r="2058">
          <cell r="A2058" t="str">
            <v>001.33.00900</v>
          </cell>
          <cell r="B2058" t="str">
            <v>Fornecimento e Instalação de Registro de Pressão (Base) Docol 3/4 pol</v>
          </cell>
          <cell r="C2058" t="str">
            <v>UN</v>
          </cell>
          <cell r="D2058">
            <v>26.289000000000001</v>
          </cell>
        </row>
        <row r="2059">
          <cell r="A2059" t="str">
            <v>001.33.00920</v>
          </cell>
          <cell r="B2059" t="str">
            <v>Fornecimento e Instalação de Registro de Pressão (Base) Deca n.102 1/2 pol</v>
          </cell>
          <cell r="C2059" t="str">
            <v>UN</v>
          </cell>
          <cell r="D2059">
            <v>29.3886</v>
          </cell>
        </row>
        <row r="2060">
          <cell r="A2060" t="str">
            <v>001.33.00940</v>
          </cell>
          <cell r="B2060" t="str">
            <v>Fornecimento e Instalação de Registro de Pressão (Base) Deca n.202 3/4 pol</v>
          </cell>
          <cell r="C2060" t="str">
            <v>UN</v>
          </cell>
          <cell r="D2060">
            <v>30.009</v>
          </cell>
        </row>
        <row r="2061">
          <cell r="A2061" t="str">
            <v>001.33.00960</v>
          </cell>
          <cell r="B2061" t="str">
            <v>Fornecimento e Instalação de Acabamento Para Registro Cromado Linha Spot - Deca - 1 1/2  pol</v>
          </cell>
          <cell r="C2061" t="str">
            <v>UN</v>
          </cell>
          <cell r="D2061">
            <v>32.554600000000001</v>
          </cell>
        </row>
        <row r="2062">
          <cell r="A2062" t="str">
            <v>001.33.00980</v>
          </cell>
          <cell r="B2062" t="str">
            <v>Fornecimento e Instalação de Acabamento Para Registro Cromado Linha Itapema Bella - Docol -1 1/2  pol</v>
          </cell>
          <cell r="C2062" t="str">
            <v>UN</v>
          </cell>
          <cell r="D2062">
            <v>33.864600000000003</v>
          </cell>
        </row>
        <row r="2063">
          <cell r="A2063" t="str">
            <v>001.33.01000</v>
          </cell>
          <cell r="B2063" t="str">
            <v>Fornecimento e Instalação de Acabamento Para Registro Cromado Linha Spot - Deca - 3/4  pol</v>
          </cell>
          <cell r="C2063" t="str">
            <v>UN</v>
          </cell>
          <cell r="D2063">
            <v>25.899799999999999</v>
          </cell>
        </row>
        <row r="2064">
          <cell r="A2064" t="str">
            <v>001.33.01020</v>
          </cell>
          <cell r="B2064" t="str">
            <v>Fornecimento e Instalação de Acabamento Para Registro Cromado Linha Itapema Bella - Docol -3/4  pol</v>
          </cell>
          <cell r="C2064" t="str">
            <v>UN</v>
          </cell>
          <cell r="D2064">
            <v>24.298999999999999</v>
          </cell>
        </row>
        <row r="2065">
          <cell r="A2065" t="str">
            <v>001.33.01040</v>
          </cell>
          <cell r="B2065" t="str">
            <v>Fornecimento e Instalação de  Válvula Para Pia, Lavatório e Taque Em PVC Branco,  c/ Unha e s/Ladrão</v>
          </cell>
          <cell r="C2065" t="str">
            <v>UN</v>
          </cell>
          <cell r="D2065">
            <v>4.2176999999999998</v>
          </cell>
        </row>
        <row r="2066">
          <cell r="A2066" t="str">
            <v>001.33.01060</v>
          </cell>
          <cell r="B2066" t="str">
            <v>Fornecimento e Instalação de Válvula Para Pia, Lavatório ou Tanque Em PVC Cromado</v>
          </cell>
          <cell r="C2066" t="str">
            <v>UN</v>
          </cell>
          <cell r="D2066">
            <v>6.7885</v>
          </cell>
        </row>
        <row r="2067">
          <cell r="A2067" t="str">
            <v>001.33.01080</v>
          </cell>
          <cell r="B2067" t="str">
            <v>Fornecimento e Instalação de Válvula P/ Pia, Lavatório ou Tanque Em Metal  Cromado</v>
          </cell>
          <cell r="C2067" t="str">
            <v>UN</v>
          </cell>
          <cell r="D2067">
            <v>23.127700000000001</v>
          </cell>
        </row>
        <row r="2068">
          <cell r="A2068" t="str">
            <v>001.33.01100</v>
          </cell>
          <cell r="B2068" t="str">
            <v>Fornecimento e Instalação de Válvula P/ Pia Americana de Metal Cromada 3 1/2"""""""""""""""""""""""""""""""" x 1 1/2""""""""""""""""""""""""""""""""</v>
          </cell>
          <cell r="C2068" t="str">
            <v>UN</v>
          </cell>
          <cell r="D2068">
            <v>23.122900000000001</v>
          </cell>
        </row>
        <row r="2069">
          <cell r="A2069" t="str">
            <v>001.33.01120</v>
          </cell>
          <cell r="B2069" t="str">
            <v>Fornecimento e Instalação de Válvula de Descarga Docol (BASE) 1 1/4""""""""""""""""""""""""""""""""</v>
          </cell>
          <cell r="C2069" t="str">
            <v>UN</v>
          </cell>
          <cell r="D2069">
            <v>74.502499999999998</v>
          </cell>
        </row>
        <row r="2070">
          <cell r="A2070" t="str">
            <v>001.33.01140</v>
          </cell>
          <cell r="B2070" t="str">
            <v>Fornecimento e Instalação de Válvula de Descarga Docol (BASE) 1 1/2""""""""""""""""""""""""""""""""</v>
          </cell>
          <cell r="C2070" t="str">
            <v>UN</v>
          </cell>
          <cell r="D2070">
            <v>66.202500000000001</v>
          </cell>
        </row>
        <row r="2071">
          <cell r="A2071" t="str">
            <v>001.33.01160</v>
          </cell>
          <cell r="B2071" t="str">
            <v>Fornecimento e Instalação de Válvula de Descarga Deca (BASE)  1 1/2 """"""""""""""""""""""""""""""""</v>
          </cell>
          <cell r="C2071" t="str">
            <v>UN</v>
          </cell>
          <cell r="D2071">
            <v>72.498000000000005</v>
          </cell>
        </row>
        <row r="2072">
          <cell r="A2072" t="str">
            <v>001.33.01180</v>
          </cell>
          <cell r="B2072" t="str">
            <v>Fornecimento e Instalação Acabamento de Válvula de Descarga Docol, em PVC</v>
          </cell>
          <cell r="C2072" t="str">
            <v>UN</v>
          </cell>
          <cell r="D2072">
            <v>21.480399999999999</v>
          </cell>
        </row>
        <row r="2073">
          <cell r="A2073" t="str">
            <v>001.33.01200</v>
          </cell>
          <cell r="B2073" t="str">
            <v>Fornecimento e Instalação Acabamento de Válvula de Descarga Docol, em Metal Cromado</v>
          </cell>
          <cell r="C2073" t="str">
            <v>UN</v>
          </cell>
          <cell r="D2073">
            <v>70.3904</v>
          </cell>
        </row>
        <row r="2074">
          <cell r="A2074" t="str">
            <v>001.33.01220</v>
          </cell>
          <cell r="B2074" t="str">
            <v>Fornecimento e Instalação Acabamento de Válvula de Descarga Docol, em Aço Escovado Acetinado</v>
          </cell>
          <cell r="C2074" t="str">
            <v>UN</v>
          </cell>
          <cell r="D2074">
            <v>70.3904</v>
          </cell>
        </row>
        <row r="2075">
          <cell r="A2075" t="str">
            <v>001.33.01240</v>
          </cell>
          <cell r="B2075" t="str">
            <v>Fornecimento e Instalação  Acabamento de Válvula de Descarga Deca,  PVC na Cor Branca</v>
          </cell>
          <cell r="C2075" t="str">
            <v>UN</v>
          </cell>
          <cell r="D2075">
            <v>24.781199999999998</v>
          </cell>
        </row>
        <row r="2076">
          <cell r="A2076" t="str">
            <v>001.33.01260</v>
          </cell>
          <cell r="B2076" t="str">
            <v>Fornecimento e Instalação  Acabamento de Válvula de Descarga Deca,  Metal Cromado</v>
          </cell>
          <cell r="C2076" t="str">
            <v>UN</v>
          </cell>
          <cell r="D2076">
            <v>52.5304</v>
          </cell>
        </row>
        <row r="2077">
          <cell r="A2077" t="str">
            <v>001.33.01280</v>
          </cell>
          <cell r="B2077" t="str">
            <v>Fornecimento e Instalação deTubo de Descida Para Vávula de Descarga de PVC Rígido, Incl. Joelho e Anel de Borracha</v>
          </cell>
          <cell r="C2077" t="str">
            <v>UN</v>
          </cell>
          <cell r="D2077">
            <v>8.9291999999999998</v>
          </cell>
        </row>
        <row r="2078">
          <cell r="A2078" t="str">
            <v>001.33.01300</v>
          </cell>
          <cell r="B2078" t="str">
            <v>Fornecimento e Instalação de Reparo de Válvula de Descarga 1 1/4"""""""""""""""""""""""""""""""" e 1 1/2""""""""""""""""""""""""""""""""</v>
          </cell>
          <cell r="C2078" t="str">
            <v>UN</v>
          </cell>
          <cell r="D2078">
            <v>26.096399999999999</v>
          </cell>
        </row>
        <row r="2079">
          <cell r="A2079" t="str">
            <v>001.34</v>
          </cell>
          <cell r="B2079" t="str">
            <v>INSTALAÇÕES HIDRÁULICAS - LOUÇAS E METAIS</v>
          </cell>
        </row>
        <row r="2080">
          <cell r="A2080" t="str">
            <v>001.34.00020</v>
          </cell>
          <cell r="B2080" t="str">
            <v>Fornecimento e instalação de torneira de pressão para pia marca deca ref. c 1157 comprimento 210mm com arejador</v>
          </cell>
          <cell r="C2080" t="str">
            <v>UN</v>
          </cell>
          <cell r="D2080">
            <v>70.4773</v>
          </cell>
        </row>
        <row r="2081">
          <cell r="A2081" t="str">
            <v>001.34.00040</v>
          </cell>
          <cell r="B2081" t="str">
            <v>Fornecimento e instalação de torneira de pressão para pia marca deca ref. 1158 c 39 de 1/2 pol</v>
          </cell>
          <cell r="C2081" t="str">
            <v>UN</v>
          </cell>
          <cell r="D2081">
            <v>44.567300000000003</v>
          </cell>
        </row>
        <row r="2082">
          <cell r="A2082" t="str">
            <v>001.34.00060</v>
          </cell>
          <cell r="B2082" t="str">
            <v>Fornecimento e instalação de torneira de pressão para pia marca deca ref. 1158 c 39 de 3/4 pol</v>
          </cell>
          <cell r="C2082" t="str">
            <v>UN</v>
          </cell>
          <cell r="D2082">
            <v>50.6173</v>
          </cell>
        </row>
        <row r="2083">
          <cell r="A2083" t="str">
            <v>001.34.00080</v>
          </cell>
          <cell r="B2083" t="str">
            <v>Fornecimento e instalação de torneira de pressão para pia marca deca ref. 1159 c 39 de 1/2 pol com arejador</v>
          </cell>
          <cell r="C2083" t="str">
            <v>UN</v>
          </cell>
          <cell r="D2083">
            <v>58.677300000000002</v>
          </cell>
        </row>
        <row r="2084">
          <cell r="A2084" t="str">
            <v>001.34.00100</v>
          </cell>
          <cell r="B2084" t="str">
            <v>Fornecimento e instalação de torneira de pressão para pia marca deca ref. 1159 c 39 de 3/4 pol com arejador</v>
          </cell>
          <cell r="C2084" t="str">
            <v>UN</v>
          </cell>
          <cell r="D2084">
            <v>58.677300000000002</v>
          </cell>
        </row>
        <row r="2085">
          <cell r="A2085" t="str">
            <v>001.34.00120</v>
          </cell>
          <cell r="B2085" t="str">
            <v>Fornecimento e instalação de torneira de pressão para pia marca deca ref. 1167 c 40 tip mesa bica móvel</v>
          </cell>
          <cell r="C2085" t="str">
            <v>UN</v>
          </cell>
          <cell r="D2085">
            <v>82.577299999999994</v>
          </cell>
        </row>
        <row r="2086">
          <cell r="A2086" t="str">
            <v>001.34.00140</v>
          </cell>
          <cell r="B2086" t="str">
            <v>Fornecimento e instalação de torneira de pressão para pia marca deca cromada - tipo parede - bica móvelc 50 1168</v>
          </cell>
          <cell r="C2086" t="str">
            <v>UN</v>
          </cell>
          <cell r="D2086">
            <v>81.677300000000002</v>
          </cell>
        </row>
        <row r="2087">
          <cell r="A2087" t="str">
            <v>001.34.00160</v>
          </cell>
          <cell r="B2087" t="str">
            <v>Fornecimento e instalação de torneira de pressao p/ pia de cozinha - tipo parede - c 39 - bica móvel de 3/4 pol</v>
          </cell>
          <cell r="C2087" t="str">
            <v>UN</v>
          </cell>
          <cell r="D2087">
            <v>51.557299999999998</v>
          </cell>
        </row>
        <row r="2088">
          <cell r="A2088" t="str">
            <v>001.34.00180</v>
          </cell>
          <cell r="B2088" t="str">
            <v>Fornecmento e instalação de torneira de pressão para pia de cozinha - docol mod. 1158 - 1/2 pol</v>
          </cell>
          <cell r="C2088" t="str">
            <v>UN</v>
          </cell>
          <cell r="D2088">
            <v>37.767299999999999</v>
          </cell>
        </row>
        <row r="2089">
          <cell r="A2089" t="str">
            <v>001.34.00200</v>
          </cell>
          <cell r="B2089" t="str">
            <v>Fornecimento e instalação de torneira de pressão para pia de cozinha mod. 1544 - tipo parede - bica movel</v>
          </cell>
          <cell r="C2089" t="str">
            <v>UN</v>
          </cell>
          <cell r="D2089">
            <v>84.777299999999997</v>
          </cell>
        </row>
        <row r="2090">
          <cell r="A2090" t="str">
            <v>001.34.00220</v>
          </cell>
          <cell r="B2090" t="str">
            <v>Fornecimento e instalação de torneira de pressão para pia de cozinha - marca docol mod. 1158 - 3/4 pol</v>
          </cell>
          <cell r="C2090" t="str">
            <v>UN</v>
          </cell>
          <cell r="D2090">
            <v>37.717300000000002</v>
          </cell>
        </row>
        <row r="2091">
          <cell r="A2091" t="str">
            <v>001.34.00240</v>
          </cell>
          <cell r="B2091" t="str">
            <v>Fornecimento e instalação de torneira de pressão para pia de cozinha  - marca docol  mod. 1542 - tipo misturador p/ pia</v>
          </cell>
          <cell r="C2091" t="str">
            <v>UN</v>
          </cell>
          <cell r="D2091">
            <v>382.85359999999997</v>
          </cell>
        </row>
        <row r="2092">
          <cell r="A2092" t="str">
            <v>001.34.00260</v>
          </cell>
          <cell r="B2092" t="str">
            <v>Fornecimento e Instalação de Torneira de PVC para Pia de Cozinha 1/2 Pol</v>
          </cell>
          <cell r="C2092" t="str">
            <v>UN</v>
          </cell>
          <cell r="D2092">
            <v>3.0375999999999999</v>
          </cell>
        </row>
        <row r="2093">
          <cell r="A2093" t="str">
            <v>001.34.00280</v>
          </cell>
          <cell r="B2093" t="str">
            <v>Fornecimento e Instalação de Torneira de PVC para Pia de Cozinha 3/4 Pol</v>
          </cell>
          <cell r="C2093" t="str">
            <v>UN</v>
          </cell>
          <cell r="D2093">
            <v>3.4876</v>
          </cell>
        </row>
        <row r="2094">
          <cell r="A2094" t="str">
            <v>001.34.00300</v>
          </cell>
          <cell r="B2094" t="str">
            <v>Fornecimento e instalação de torneira de pressão para lavatório marca deca ref. 1194 c 45 de 1/2 pol</v>
          </cell>
          <cell r="C2094" t="str">
            <v>UN</v>
          </cell>
          <cell r="D2094">
            <v>117.1673</v>
          </cell>
        </row>
        <row r="2095">
          <cell r="A2095" t="str">
            <v>001.34.00320</v>
          </cell>
          <cell r="B2095" t="str">
            <v>Fornecimento e instalação de torneira de pressão para lavatório marca deca ref. 1199 c 50 de 1/2 pol</v>
          </cell>
          <cell r="C2095" t="str">
            <v>UN</v>
          </cell>
          <cell r="D2095">
            <v>62.1873</v>
          </cell>
        </row>
        <row r="2096">
          <cell r="A2096" t="str">
            <v>001.34.00340</v>
          </cell>
          <cell r="B2096" t="str">
            <v>Fornecimento e instalação de torneira de pressão para lavatório 1/2 pol - mod. itapema - docol</v>
          </cell>
          <cell r="C2096" t="str">
            <v>UN</v>
          </cell>
          <cell r="D2096">
            <v>37.9773</v>
          </cell>
        </row>
        <row r="2097">
          <cell r="A2097" t="str">
            <v>001.34.00360</v>
          </cell>
          <cell r="B2097" t="str">
            <v>Fornecimento e Instalação de Torneira de PVC para Lavatório 1/2 Pol</v>
          </cell>
          <cell r="C2097" t="str">
            <v>UN</v>
          </cell>
          <cell r="D2097">
            <v>6.9276</v>
          </cell>
        </row>
        <row r="2098">
          <cell r="A2098" t="str">
            <v>001.34.00380</v>
          </cell>
          <cell r="B2098" t="str">
            <v>Fornecimento e instalação de torneira para uso geral marca deca ref. 1153 c 39 com adaptador para mangueira</v>
          </cell>
          <cell r="C2098" t="str">
            <v>UN</v>
          </cell>
          <cell r="D2098">
            <v>47.409300000000002</v>
          </cell>
        </row>
        <row r="2099">
          <cell r="A2099" t="str">
            <v>001.34.00400</v>
          </cell>
          <cell r="B2099" t="str">
            <v>Fornecimento e instalação de torneira para uso geral marca deca ref. 1153 c 39 de 1/2 pol (maq tauque)</v>
          </cell>
          <cell r="C2099" t="str">
            <v>UN</v>
          </cell>
          <cell r="D2099">
            <v>40.6873</v>
          </cell>
        </row>
        <row r="2100">
          <cell r="A2100" t="str">
            <v>001.34.00420</v>
          </cell>
          <cell r="B2100" t="str">
            <v>Fornecimento e instalação de torneira p/ uso geral metálica p/ jardim c/ adaptador p/ mangueira mod.1130 -</v>
          </cell>
          <cell r="C2100" t="str">
            <v>UN</v>
          </cell>
          <cell r="D2100">
            <v>39.567300000000003</v>
          </cell>
        </row>
        <row r="2101">
          <cell r="A2101" t="str">
            <v>001.34.00440</v>
          </cell>
          <cell r="B2101" t="str">
            <v>Fornecimento e Instalação de Ducha Higiênica 1167 C 43 Metal Cromado</v>
          </cell>
          <cell r="C2101" t="str">
            <v>UN</v>
          </cell>
          <cell r="D2101">
            <v>58.081099999999999</v>
          </cell>
        </row>
        <row r="2102">
          <cell r="A2102" t="str">
            <v>001.34.00460</v>
          </cell>
          <cell r="B2102" t="str">
            <v>Fornecimento e Instalação de Torneira de PVC para Uso Geral 1/2 Pol</v>
          </cell>
          <cell r="C2102" t="str">
            <v>UN</v>
          </cell>
          <cell r="D2102">
            <v>2.8875999999999999</v>
          </cell>
        </row>
        <row r="2103">
          <cell r="A2103" t="str">
            <v>001.34.00480</v>
          </cell>
          <cell r="B2103" t="str">
            <v>Fornecimento e Instalação de Torneira de PVC Curta Para Tanque 1/2 Pol</v>
          </cell>
          <cell r="C2103" t="str">
            <v>UN</v>
          </cell>
          <cell r="D2103">
            <v>2.8875999999999999</v>
          </cell>
        </row>
        <row r="2104">
          <cell r="A2104" t="str">
            <v>001.34.00500</v>
          </cell>
          <cell r="B2104" t="str">
            <v>Fornecimento e Instalação de Torneira de PVC Curta Para Tanque 3/4 Pol</v>
          </cell>
          <cell r="C2104" t="str">
            <v>UN</v>
          </cell>
          <cell r="D2104">
            <v>3.3376000000000001</v>
          </cell>
        </row>
        <row r="2105">
          <cell r="A2105" t="str">
            <v>001.34.00520</v>
          </cell>
          <cell r="B2105" t="str">
            <v>Fornecimento e Instalação de Ducha Higiênica CR 1984 C 50 Jet Flex - Perflex</v>
          </cell>
          <cell r="C2105" t="str">
            <v>UN</v>
          </cell>
          <cell r="D2105">
            <v>114.0911</v>
          </cell>
        </row>
        <row r="2106">
          <cell r="A2106" t="str">
            <v>001.34.00540</v>
          </cell>
          <cell r="B2106" t="str">
            <v>Fornecimento e Instalação de Lavatório de Louça Branca com Coluna de Primeira (Linha Ravena) Inclusive Acessórios de Fixação</v>
          </cell>
          <cell r="C2106" t="str">
            <v>UN</v>
          </cell>
          <cell r="D2106">
            <v>108.8947</v>
          </cell>
        </row>
        <row r="2107">
          <cell r="A2107" t="str">
            <v>001.34.00560</v>
          </cell>
          <cell r="B2107" t="str">
            <v>Fornecimento e Instalação de Lavatório de Louça Branca com Coluna de Primeira (Linha Izzi) Inclusive Acessórios de Fixação</v>
          </cell>
          <cell r="C2107" t="str">
            <v>UN</v>
          </cell>
          <cell r="D2107">
            <v>74.884699999999995</v>
          </cell>
        </row>
        <row r="2108">
          <cell r="A2108" t="str">
            <v>001.34.00580</v>
          </cell>
          <cell r="B2108" t="str">
            <v>Fornecimento e Instalação de Cuba de Embutir Oval Deca, na Cor Branca , s/ Válvula</v>
          </cell>
          <cell r="C2108" t="str">
            <v>UN</v>
          </cell>
          <cell r="D2108">
            <v>49.744300000000003</v>
          </cell>
        </row>
        <row r="2109">
          <cell r="A2109" t="str">
            <v>001.34.00600</v>
          </cell>
          <cell r="B2109" t="str">
            <v>Fornecimento e Instalação de Bacia Sanitária de Louça Branca de Primeira (Linha Ravena) Inclusive Acessórios de Fixação</v>
          </cell>
          <cell r="C2109" t="str">
            <v>UN</v>
          </cell>
          <cell r="D2109">
            <v>105.51430000000001</v>
          </cell>
        </row>
        <row r="2110">
          <cell r="A2110" t="str">
            <v>001.34.00620</v>
          </cell>
          <cell r="B2110" t="str">
            <v>Fornecimento e Instalação de Bacia Sanitária de Louça Branca de Primeira (Linha Ravena)  c/ Caixa Acoplada Inclusive Acessórios de Fixação</v>
          </cell>
          <cell r="C2110" t="str">
            <v>UN</v>
          </cell>
          <cell r="D2110">
            <v>217.86429999999999</v>
          </cell>
        </row>
        <row r="2111">
          <cell r="A2111" t="str">
            <v>001.34.00640</v>
          </cell>
          <cell r="B2111" t="str">
            <v>Fornecimento e Instalação de Bacia Sanitária de Louça Branca de Primeira (Linha Izzi) Inclusive Acessórios de Fixação</v>
          </cell>
          <cell r="C2111" t="str">
            <v>UN</v>
          </cell>
          <cell r="D2111">
            <v>65.684299999999993</v>
          </cell>
        </row>
        <row r="2112">
          <cell r="A2112" t="str">
            <v>001.34.00660</v>
          </cell>
          <cell r="B2112" t="str">
            <v>Fornecimento e Instalação de Assenta Plastico Standard Branco Para Bacia Sanitária</v>
          </cell>
          <cell r="C2112" t="str">
            <v>UN</v>
          </cell>
          <cell r="D2112">
            <v>11.913500000000001</v>
          </cell>
        </row>
        <row r="2113">
          <cell r="A2113" t="str">
            <v>001.34.00680</v>
          </cell>
          <cell r="B2113" t="str">
            <v>Fornecimento e Instalação de Assento Plástico Almofadado de Primeira Branco Para Bacia Sanitária</v>
          </cell>
          <cell r="C2113" t="str">
            <v>UN</v>
          </cell>
          <cell r="D2113">
            <v>40.8035</v>
          </cell>
        </row>
        <row r="2114">
          <cell r="A2114" t="str">
            <v>001.34.00700</v>
          </cell>
          <cell r="B2114" t="str">
            <v>Fornecimento e Instalação de Mictório de Louça Branca Incepa de Primeira, Incl. Assessórios de Fixação</v>
          </cell>
          <cell r="C2114" t="str">
            <v>UN</v>
          </cell>
          <cell r="D2114">
            <v>105.2743</v>
          </cell>
        </row>
        <row r="2115">
          <cell r="A2115" t="str">
            <v>001.34.00720</v>
          </cell>
          <cell r="B2115" t="str">
            <v>Fornecimento e Instalação de Mictório de Aço Inoxidável de 1.20 m Inclusive Acessórios de Fixação</v>
          </cell>
          <cell r="C2115" t="str">
            <v>UN</v>
          </cell>
          <cell r="D2115">
            <v>397.40940000000001</v>
          </cell>
        </row>
        <row r="2116">
          <cell r="A2116" t="str">
            <v>001.34.00740</v>
          </cell>
          <cell r="B2116" t="str">
            <v>Fornecimento e Instalação de Kit Assessórios Para Banheiro 05 Peças Linha Evidence Deca</v>
          </cell>
          <cell r="C2116" t="str">
            <v>UN</v>
          </cell>
          <cell r="D2116">
            <v>316.91430000000003</v>
          </cell>
        </row>
        <row r="2117">
          <cell r="A2117" t="str">
            <v>001.34.00760</v>
          </cell>
          <cell r="B2117" t="str">
            <v>Fornecimento e Instalação de Kit Assessórios Para Banheiro 05 Peças Linha Single CHR Docol</v>
          </cell>
          <cell r="C2117" t="str">
            <v>UN</v>
          </cell>
          <cell r="D2117">
            <v>250.5943</v>
          </cell>
        </row>
        <row r="2118">
          <cell r="A2118" t="str">
            <v>001.34.00780</v>
          </cell>
          <cell r="B2118" t="str">
            <v>Fornecimento e Instalação de Kit Assessórios Para Banheiro 05 Peças Linha Popular</v>
          </cell>
          <cell r="C2118" t="str">
            <v>UN</v>
          </cell>
          <cell r="D2118">
            <v>32.504300000000001</v>
          </cell>
        </row>
        <row r="2119">
          <cell r="A2119" t="str">
            <v>001.34.00800</v>
          </cell>
          <cell r="B2119" t="str">
            <v>Fornecimento e Instalação  de Espelho para Lavatorio Oval Grande 45 cm x 56 cm</v>
          </cell>
          <cell r="C2119" t="str">
            <v>UN</v>
          </cell>
          <cell r="D2119">
            <v>64.993799999999993</v>
          </cell>
        </row>
        <row r="2120">
          <cell r="A2120" t="str">
            <v>001.34.00820</v>
          </cell>
          <cell r="B2120" t="str">
            <v>Fornecimento e Instalação  de Espelho para Lavatorio Oval 33 cm x 44 cm</v>
          </cell>
          <cell r="C2120" t="str">
            <v>UN</v>
          </cell>
          <cell r="D2120">
            <v>49.433799999999998</v>
          </cell>
        </row>
        <row r="2121">
          <cell r="A2121" t="str">
            <v>001.34.00840</v>
          </cell>
          <cell r="B2121" t="str">
            <v>Fornecimento e instalação de chuveiro de pvc branco n. 1 da cipla ou similar</v>
          </cell>
          <cell r="C2121" t="str">
            <v>UN</v>
          </cell>
          <cell r="D2121">
            <v>5.75</v>
          </cell>
        </row>
        <row r="2122">
          <cell r="A2122" t="str">
            <v>001.34.00860</v>
          </cell>
          <cell r="B2122" t="str">
            <v>Fornecimento e instalação de chuveiro de pvc cromado n. 2 da cipla ou similar</v>
          </cell>
          <cell r="C2122" t="str">
            <v>UN</v>
          </cell>
          <cell r="D2122">
            <v>13.44</v>
          </cell>
        </row>
        <row r="2123">
          <cell r="A2123" t="str">
            <v>001.34.00880</v>
          </cell>
          <cell r="B2123" t="str">
            <v>Fornecimento e Instalação de Anel de Vedação Para Bacia Sanitária</v>
          </cell>
          <cell r="C2123" t="str">
            <v>UN</v>
          </cell>
          <cell r="D2123">
            <v>16.5639</v>
          </cell>
        </row>
        <row r="2124">
          <cell r="A2124" t="str">
            <v>001.34.00900</v>
          </cell>
          <cell r="B2124" t="str">
            <v>Fornecimento e Instalação de Chuveiro Elétrico 110v ou 220v 03 Temperaturas, Incl. Assessórios</v>
          </cell>
          <cell r="C2124" t="str">
            <v>UN</v>
          </cell>
          <cell r="D2124">
            <v>40.992199999999997</v>
          </cell>
        </row>
        <row r="2125">
          <cell r="A2125" t="str">
            <v>001.34.00920</v>
          </cell>
          <cell r="B2125" t="str">
            <v>Fornecimento e Instalação de Ligação  para Bacia Sanitária em Tubo em PVC Rigido Branco de 40mm</v>
          </cell>
          <cell r="C2125" t="str">
            <v>UN</v>
          </cell>
          <cell r="D2125">
            <v>4.0934999999999997</v>
          </cell>
        </row>
        <row r="2126">
          <cell r="A2126" t="str">
            <v>001.34.00940</v>
          </cell>
          <cell r="B2126" t="str">
            <v>Fornecimento e Instalação de Ligação  para Bacia Sanitária em Tubo em PVC Rigido Cromado de 40mm</v>
          </cell>
          <cell r="C2126" t="str">
            <v>UN</v>
          </cell>
          <cell r="D2126">
            <v>9.2934999999999999</v>
          </cell>
        </row>
        <row r="2127">
          <cell r="A2127" t="str">
            <v>001.34.00960</v>
          </cell>
          <cell r="B2127" t="str">
            <v>Fornecimento e Instalação de Ligação  para Bacia Sanitária em Tubo em Metal Cromado de 40mm</v>
          </cell>
          <cell r="C2127" t="str">
            <v>UN</v>
          </cell>
          <cell r="D2127">
            <v>24.483499999999999</v>
          </cell>
        </row>
        <row r="2128">
          <cell r="A2128" t="str">
            <v>001.34.00980</v>
          </cell>
          <cell r="B2128" t="str">
            <v>Fornecimento e Instalação de SPUD de Borracha P/ Bacia Sanitária</v>
          </cell>
          <cell r="C2128" t="str">
            <v>UN</v>
          </cell>
          <cell r="D2128">
            <v>1.4718</v>
          </cell>
        </row>
        <row r="2129">
          <cell r="A2129" t="str">
            <v>001.34.01000</v>
          </cell>
          <cell r="B2129" t="str">
            <v>Fornecimento e Instalação de Caixa de Descarga Externa em PVC Branco Inclusive Tubo de Descarga e Acessórios</v>
          </cell>
          <cell r="C2129" t="str">
            <v>CJ</v>
          </cell>
          <cell r="D2129">
            <v>28.107800000000001</v>
          </cell>
        </row>
        <row r="2130">
          <cell r="A2130" t="str">
            <v>001.34.01020</v>
          </cell>
          <cell r="B2130" t="str">
            <v>Fornecimento e Instalação de Engate Plástico Flexível PVC Branco 40 cm</v>
          </cell>
          <cell r="C2130" t="str">
            <v>UN</v>
          </cell>
          <cell r="D2130">
            <v>3.7452000000000001</v>
          </cell>
        </row>
        <row r="2131">
          <cell r="A2131" t="str">
            <v>001.34.01040</v>
          </cell>
          <cell r="B2131" t="str">
            <v>Fornecimento e Instalação de Engate Plástico Flexível PVC Branco 30 cm</v>
          </cell>
          <cell r="C2131" t="str">
            <v>UN</v>
          </cell>
          <cell r="D2131">
            <v>3.4752000000000001</v>
          </cell>
        </row>
        <row r="2132">
          <cell r="A2132" t="str">
            <v>001.34.01060</v>
          </cell>
          <cell r="B2132" t="str">
            <v>Fornecimento e Instalação de Engate Metal Flexível Cromado 40 cm</v>
          </cell>
          <cell r="C2132" t="str">
            <v>UN</v>
          </cell>
          <cell r="D2132">
            <v>43.3752</v>
          </cell>
        </row>
        <row r="2133">
          <cell r="A2133" t="str">
            <v>001.34.01080</v>
          </cell>
          <cell r="B2133" t="str">
            <v>Fornecimento e Instalação de Engate Metal Flexível Cromado 30 cm</v>
          </cell>
          <cell r="C2133" t="str">
            <v>UN</v>
          </cell>
          <cell r="D2133">
            <v>19.815200000000001</v>
          </cell>
        </row>
        <row r="2134">
          <cell r="A2134" t="str">
            <v>001.35</v>
          </cell>
          <cell r="B2134" t="str">
            <v>INSTALAÇÕES HIDRÁULICAS - CUBAS E TANQUE</v>
          </cell>
        </row>
        <row r="2135">
          <cell r="A2135" t="str">
            <v>001.35.00020</v>
          </cell>
          <cell r="B2135" t="str">
            <v>Fornecimento e Instalação de Banca ou Tampo em Aço Inoxidável de 1.20x0.60m, 1 Cuba Oval, Incl. Válvula Americana</v>
          </cell>
          <cell r="C2135" t="str">
            <v>UN</v>
          </cell>
          <cell r="D2135">
            <v>178.25409999999999</v>
          </cell>
        </row>
        <row r="2136">
          <cell r="A2136" t="str">
            <v>001.35.00040</v>
          </cell>
          <cell r="B2136" t="str">
            <v>Fornecimento e Instalação de Banca ou Tampo em Aço Inoxidável de 1.60x0.60m, 2 Cubas Oval, Incl. Válvula Americana</v>
          </cell>
          <cell r="C2136" t="str">
            <v>UN</v>
          </cell>
          <cell r="D2136">
            <v>296.73410000000001</v>
          </cell>
        </row>
        <row r="2137">
          <cell r="A2137" t="str">
            <v>001.35.00060</v>
          </cell>
          <cell r="B2137" t="str">
            <v>Fornecimento e Instalação de Banca ou Tampo em Aço Inoxidável de 1.80x0.60m, 1 Cubas Retangular, Incl. Válvula Americana</v>
          </cell>
          <cell r="C2137" t="str">
            <v>UN</v>
          </cell>
          <cell r="D2137">
            <v>328.47410000000002</v>
          </cell>
        </row>
        <row r="2138">
          <cell r="A2138" t="str">
            <v>001.35.00080</v>
          </cell>
          <cell r="B2138" t="str">
            <v>Fornecimento e Instalação de Banca ou Tampo em Aço Inoxidável de 1.80x0.60m, 2 Cubas Retangular, Incl. Válvula Americana</v>
          </cell>
          <cell r="C2138" t="str">
            <v>UN</v>
          </cell>
          <cell r="D2138">
            <v>344.82409999999999</v>
          </cell>
        </row>
        <row r="2139">
          <cell r="A2139" t="str">
            <v>001.35.00100</v>
          </cell>
          <cell r="B2139" t="str">
            <v>Fornecimento e Instalação de Cuba Em Aço Inox 304 Dim. 350 x 560 MM,  s/ Válvula Americana</v>
          </cell>
          <cell r="C2139" t="str">
            <v>UN</v>
          </cell>
          <cell r="D2139">
            <v>118.6781</v>
          </cell>
        </row>
        <row r="2140">
          <cell r="A2140" t="str">
            <v>001.35.00120</v>
          </cell>
          <cell r="B2140" t="str">
            <v>Fornecimento e Instalação de Banca ou Tampo em Mármore Sintético 100 x 56 cm, 01 Cuba, s/ Válvula</v>
          </cell>
          <cell r="C2140" t="str">
            <v>UN</v>
          </cell>
          <cell r="D2140">
            <v>66.889099999999999</v>
          </cell>
        </row>
        <row r="2141">
          <cell r="A2141" t="str">
            <v>001.35.00140</v>
          </cell>
          <cell r="B2141" t="str">
            <v>Fornecimento e Instalação de Banca ou Tampo em Mármore Sintético 180 x 56 cm, 02 Cubas, s/ Válvula</v>
          </cell>
          <cell r="C2141" t="str">
            <v>UN</v>
          </cell>
          <cell r="D2141">
            <v>175.58410000000001</v>
          </cell>
        </row>
        <row r="2142">
          <cell r="A2142" t="str">
            <v>001.35.00160</v>
          </cell>
          <cell r="B2142" t="str">
            <v>Fornecimento e Instalação de Tanque em Mármore Sintético 100 x 56 cm, 01 Cuba, s/ Válvula</v>
          </cell>
          <cell r="C2142" t="str">
            <v>UN</v>
          </cell>
          <cell r="D2142">
            <v>102.69410000000001</v>
          </cell>
        </row>
        <row r="2143">
          <cell r="A2143" t="str">
            <v>001.35.00180</v>
          </cell>
          <cell r="B2143" t="str">
            <v>Fornecimento e Instalação de Tanque em Mármore Sintético 115 x 60 cm, 02 Cubas, s/ Válvula</v>
          </cell>
          <cell r="C2143" t="str">
            <v>UN</v>
          </cell>
          <cell r="D2143">
            <v>143.86410000000001</v>
          </cell>
        </row>
        <row r="2144">
          <cell r="A2144" t="str">
            <v>001.35.00200</v>
          </cell>
          <cell r="B2144" t="str">
            <v>Fornecimento e Instalação de Tanque em Mármore Sintético 165 x 60 cm, 03 Cubas, s/ Válvula</v>
          </cell>
          <cell r="C2144" t="str">
            <v>UN</v>
          </cell>
          <cell r="D2144">
            <v>213.47409999999999</v>
          </cell>
        </row>
        <row r="2145">
          <cell r="A2145" t="str">
            <v>001.35.00220</v>
          </cell>
          <cell r="B2145" t="str">
            <v>Fornecimento e Instalação de Tanque em PVC 15 Lts, s/ Válvula</v>
          </cell>
          <cell r="C2145" t="str">
            <v>UN</v>
          </cell>
          <cell r="D2145">
            <v>38.848100000000002</v>
          </cell>
        </row>
        <row r="2146">
          <cell r="A2146" t="str">
            <v>001.35.00240</v>
          </cell>
          <cell r="B2146" t="str">
            <v>Fornecimento e Instalação de Tanque em PVC 24 Lts, s/ Válvula</v>
          </cell>
          <cell r="C2146" t="str">
            <v>UN</v>
          </cell>
          <cell r="D2146">
            <v>65.754099999999994</v>
          </cell>
        </row>
        <row r="2147">
          <cell r="A2147" t="str">
            <v>001.35.00260</v>
          </cell>
          <cell r="B2147" t="str">
            <v>Fornecimento e Instalação de Sifão Sanfonado Flexível  Universal</v>
          </cell>
          <cell r="C2147" t="str">
            <v>UN</v>
          </cell>
          <cell r="D2147">
            <v>9.2240000000000002</v>
          </cell>
        </row>
        <row r="2148">
          <cell r="A2148" t="str">
            <v>001.35.00280</v>
          </cell>
          <cell r="B2148" t="str">
            <v>Fornecimento e Instalação de Sifão Tipo Copo Em PVC Branco</v>
          </cell>
          <cell r="C2148" t="str">
            <v>UN</v>
          </cell>
          <cell r="D2148">
            <v>10.874000000000001</v>
          </cell>
        </row>
        <row r="2149">
          <cell r="A2149" t="str">
            <v>001.35.00300</v>
          </cell>
          <cell r="B2149" t="str">
            <v>Fornecimento e Instalação de Sifão Tipo Copo Em PVC Cromado</v>
          </cell>
          <cell r="C2149" t="str">
            <v>UN</v>
          </cell>
          <cell r="D2149">
            <v>22.204000000000001</v>
          </cell>
        </row>
        <row r="2150">
          <cell r="A2150" t="str">
            <v>001.35.00320</v>
          </cell>
          <cell r="B2150" t="str">
            <v>Fornecimento e Instalação de Sifão Tipo Copo Em Metal Cromado 1 x 1 1/2""""""""""""""""</v>
          </cell>
          <cell r="C2150" t="str">
            <v>UN</v>
          </cell>
          <cell r="D2150">
            <v>45.283999999999999</v>
          </cell>
        </row>
        <row r="2151">
          <cell r="A2151" t="str">
            <v>001.35.00340</v>
          </cell>
          <cell r="B2151" t="str">
            <v>Fornecimento e Instalação de Sifão Tipo Copo Em Metal Cromado 1 1/2 x 2""""""""""""""""</v>
          </cell>
          <cell r="C2151" t="str">
            <v>M2</v>
          </cell>
          <cell r="D2151">
            <v>67.851799999999997</v>
          </cell>
        </row>
        <row r="2152">
          <cell r="A2152" t="str">
            <v>001.36</v>
          </cell>
          <cell r="B2152" t="str">
            <v>INSTALAÇÕES SANITÁRIAS - PRIMÁRIO E SECUNDÁRIO</v>
          </cell>
        </row>
        <row r="2153">
          <cell r="A2153" t="str">
            <v>001.36.00020</v>
          </cell>
          <cell r="B2153" t="str">
            <v>Fornecimento e Instalação de Tubo de PVC Rígido Cor Branca Com Ponta e Bolsa em Barra de 6m diâmetro 40 mm</v>
          </cell>
          <cell r="C2153" t="str">
            <v>ML</v>
          </cell>
          <cell r="D2153">
            <v>2.8875999999999999</v>
          </cell>
        </row>
        <row r="2154">
          <cell r="A2154" t="str">
            <v>001.36.00040</v>
          </cell>
          <cell r="B2154" t="str">
            <v>Fornecimento e Instalação de Tubo de PVC Rígido Cor Branca Com Ponta e Bolsa em Barra de 6m diâmetro 50 mm</v>
          </cell>
          <cell r="C2154" t="str">
            <v>ML</v>
          </cell>
          <cell r="D2154">
            <v>4.4263000000000003</v>
          </cell>
        </row>
        <row r="2155">
          <cell r="A2155" t="str">
            <v>001.36.00060</v>
          </cell>
          <cell r="B2155" t="str">
            <v>Fornecimento e Instalação de Tubo de PVC Rígido Cor Branca Com Ponta e Bolsa em Barra de 6 m  diâmetro 75 mm</v>
          </cell>
          <cell r="C2155" t="str">
            <v>ML</v>
          </cell>
          <cell r="D2155">
            <v>8.2039000000000009</v>
          </cell>
        </row>
        <row r="2156">
          <cell r="A2156" t="str">
            <v>001.36.00080</v>
          </cell>
          <cell r="B2156" t="str">
            <v>Fornecimento e Instalação de Tubo de PVC Rígido Cor Branca Com Ponta e Bolsa em Barra de 6 m diâmetro 100 mm</v>
          </cell>
          <cell r="C2156" t="str">
            <v>ML</v>
          </cell>
          <cell r="D2156">
            <v>7.5038999999999998</v>
          </cell>
        </row>
        <row r="2157">
          <cell r="A2157" t="str">
            <v>001.36.00100</v>
          </cell>
          <cell r="B2157" t="str">
            <v>Fornecimento e Instalação de Tubo de PVC Rígido Cor Branca Com Ponta e Bolsa em Barra de 6 m  diâmetro 150 mm</v>
          </cell>
          <cell r="C2157" t="str">
            <v>ML</v>
          </cell>
          <cell r="D2157">
            <v>25.150400000000001</v>
          </cell>
        </row>
        <row r="2158">
          <cell r="A2158" t="str">
            <v>001.36.00120</v>
          </cell>
          <cell r="B2158" t="str">
            <v>Fornecimento e Instalação de Tubo de PVC Rígido Cor Branca Com Ponta e Bolsa em Barra de 6 m diâmetro 200 mm</v>
          </cell>
          <cell r="C2158" t="str">
            <v>ML</v>
          </cell>
          <cell r="D2158">
            <v>34.836599999999997</v>
          </cell>
        </row>
        <row r="2159">
          <cell r="A2159" t="str">
            <v>001.36.00140</v>
          </cell>
          <cell r="B2159" t="str">
            <v>Fornecimento e Instalação de Tubo de PVC Rígido Cor Branca Com Ponta e Bolsa em Barra de 6 m  diâmetro 250 mm</v>
          </cell>
          <cell r="C2159" t="str">
            <v>ML</v>
          </cell>
          <cell r="D2159">
            <v>56.672800000000002</v>
          </cell>
        </row>
        <row r="2160">
          <cell r="A2160" t="str">
            <v>001.36.00160</v>
          </cell>
          <cell r="B2160" t="str">
            <v>Fornecimento e Instalação de Tubo de PVC Rígido Cor Branca Com Ponta e Bolsa em Barra de 6 m  diâmetro 300 mm</v>
          </cell>
          <cell r="C2160" t="str">
            <v>ML</v>
          </cell>
          <cell r="D2160">
            <v>79.058300000000003</v>
          </cell>
        </row>
        <row r="2161">
          <cell r="A2161" t="str">
            <v>001.36.00180</v>
          </cell>
          <cell r="B2161" t="str">
            <v>Fornecimento e Instalação de Tubo de PVC Rígido Cor Branca Com Ponta e Bolsa em Barra de 6 m diâmetro 400 mm</v>
          </cell>
          <cell r="C2161" t="str">
            <v>ML</v>
          </cell>
          <cell r="D2161">
            <v>80.024000000000001</v>
          </cell>
        </row>
        <row r="2162">
          <cell r="A2162" t="str">
            <v>001.36.00200</v>
          </cell>
          <cell r="B2162" t="str">
            <v>Fornecimento e Instalação de Joelho 90º de PVC Rígido Branco diam.40 mm</v>
          </cell>
          <cell r="C2162" t="str">
            <v>UN</v>
          </cell>
          <cell r="D2162">
            <v>3.2271000000000001</v>
          </cell>
        </row>
        <row r="2163">
          <cell r="A2163" t="str">
            <v>001.36.00220</v>
          </cell>
          <cell r="B2163" t="str">
            <v>Fornecimento e Instalação de Joelho 90º de PVC Rígido Branco  diam.50 mm</v>
          </cell>
          <cell r="C2163" t="str">
            <v>UN</v>
          </cell>
          <cell r="D2163">
            <v>3.7471000000000001</v>
          </cell>
        </row>
        <row r="2164">
          <cell r="A2164" t="str">
            <v>001.36.00240</v>
          </cell>
          <cell r="B2164" t="str">
            <v>Fornecimento e Instalação de Joelho 90º de PVC Rígido Branco  diam.75 mm</v>
          </cell>
          <cell r="C2164" t="str">
            <v>UN</v>
          </cell>
          <cell r="D2164">
            <v>6.7843999999999998</v>
          </cell>
        </row>
        <row r="2165">
          <cell r="A2165" t="str">
            <v>001.36.00260</v>
          </cell>
          <cell r="B2165" t="str">
            <v>Fornecimento e Instalação de Joelho 90º de PVC Rígido Branco  diam.100 mm</v>
          </cell>
          <cell r="C2165" t="str">
            <v>UN</v>
          </cell>
          <cell r="D2165">
            <v>11.075900000000001</v>
          </cell>
        </row>
        <row r="2166">
          <cell r="A2166" t="str">
            <v>001.36.00280</v>
          </cell>
          <cell r="B2166" t="str">
            <v>Fornecimento e Instalação de Joelho 90º com Anel de Borracha, de PVC Rígido Cor Branca diam. 40 mm</v>
          </cell>
          <cell r="C2166" t="str">
            <v>UN</v>
          </cell>
          <cell r="D2166">
            <v>4.5071000000000003</v>
          </cell>
        </row>
        <row r="2167">
          <cell r="A2167" t="str">
            <v>001.36.00300</v>
          </cell>
          <cell r="B2167" t="str">
            <v>Fornecimento e Instalação de Joelho 90º com Anel de Borracha, de PVC Rígido Cor Branca diam. 50 mm</v>
          </cell>
          <cell r="C2167" t="str">
            <v>UN</v>
          </cell>
          <cell r="D2167">
            <v>3.8671000000000002</v>
          </cell>
        </row>
        <row r="2168">
          <cell r="A2168" t="str">
            <v>001.36.00320</v>
          </cell>
          <cell r="B2168" t="str">
            <v>Fornecimento e Instalação de Joelho 45º PVC Rígido Branco Diam.40 mm</v>
          </cell>
          <cell r="C2168" t="str">
            <v>UN</v>
          </cell>
          <cell r="D2168">
            <v>3.6671</v>
          </cell>
        </row>
        <row r="2169">
          <cell r="A2169" t="str">
            <v>001.36.00340</v>
          </cell>
          <cell r="B2169" t="str">
            <v>Fornecimento e Instalação de Joelho 45º PVC Rígido Branco diam. 50 mm</v>
          </cell>
          <cell r="C2169" t="str">
            <v>UN</v>
          </cell>
          <cell r="D2169">
            <v>4.3270999999999997</v>
          </cell>
        </row>
        <row r="2170">
          <cell r="A2170" t="str">
            <v>001.36.00360</v>
          </cell>
          <cell r="B2170" t="str">
            <v>Fornecimento e Instalação de Joelho 45º PVC Rígido Branco diam. 75 mm</v>
          </cell>
          <cell r="C2170" t="str">
            <v>UN</v>
          </cell>
          <cell r="D2170">
            <v>7.5444000000000004</v>
          </cell>
        </row>
        <row r="2171">
          <cell r="A2171" t="str">
            <v>001.36.00380</v>
          </cell>
          <cell r="B2171" t="str">
            <v>Fornecimento e Instalação de Joelho 45º PVC Rígido Branco  diam.100 mm</v>
          </cell>
          <cell r="C2171" t="str">
            <v>UN</v>
          </cell>
          <cell r="D2171">
            <v>9.1031999999999993</v>
          </cell>
        </row>
        <row r="2172">
          <cell r="A2172" t="str">
            <v>001.36.00400</v>
          </cell>
          <cell r="B2172" t="str">
            <v>Fornecimento e Instalação de Te Sanitário Curto Branco diam.40x40 mm</v>
          </cell>
          <cell r="C2172" t="str">
            <v>UN</v>
          </cell>
          <cell r="D2172">
            <v>5.4191000000000003</v>
          </cell>
        </row>
        <row r="2173">
          <cell r="A2173" t="str">
            <v>001.36.00420</v>
          </cell>
          <cell r="B2173" t="str">
            <v>Fornecimento e Instalação de Te Sanitário Curto Branco diam. 50x50 mm</v>
          </cell>
          <cell r="C2173" t="str">
            <v>UN</v>
          </cell>
          <cell r="D2173">
            <v>7.5891000000000002</v>
          </cell>
        </row>
        <row r="2174">
          <cell r="A2174" t="str">
            <v>001.36.00440</v>
          </cell>
          <cell r="B2174" t="str">
            <v>Fornecimento e Instalação de Te Sanitário Curto Branco diam. 75x50 mm</v>
          </cell>
          <cell r="C2174" t="str">
            <v>UN</v>
          </cell>
          <cell r="D2174">
            <v>11.514699999999999</v>
          </cell>
        </row>
        <row r="2175">
          <cell r="A2175" t="str">
            <v>001.36.00460</v>
          </cell>
          <cell r="B2175" t="str">
            <v>Fornecimento e Instalação de Te Sanitário Curto Branco diam. 75x75 mm</v>
          </cell>
          <cell r="C2175" t="str">
            <v>UN</v>
          </cell>
          <cell r="D2175">
            <v>13.014699999999999</v>
          </cell>
        </row>
        <row r="2176">
          <cell r="A2176" t="str">
            <v>001.36.00480</v>
          </cell>
          <cell r="B2176" t="str">
            <v>Fornecimento e Instalação de Te Sanitário Curto Branco diam. 100x50 mm</v>
          </cell>
          <cell r="C2176" t="str">
            <v>UN</v>
          </cell>
          <cell r="D2176">
            <v>12.5596</v>
          </cell>
        </row>
        <row r="2177">
          <cell r="A2177" t="str">
            <v>001.36.00500</v>
          </cell>
          <cell r="B2177" t="str">
            <v>Fornecimento e Instalação de Te Sanitário Curto Branco diam. 100x75 mm</v>
          </cell>
          <cell r="C2177" t="str">
            <v>UN</v>
          </cell>
          <cell r="D2177">
            <v>36.467799999999997</v>
          </cell>
        </row>
        <row r="2178">
          <cell r="A2178" t="str">
            <v>001.36.00520</v>
          </cell>
          <cell r="B2178" t="str">
            <v>Fornecimento e Instalação de Te Sanitário Curto Branco diam.100x100 mm</v>
          </cell>
          <cell r="C2178" t="str">
            <v>UN</v>
          </cell>
          <cell r="D2178">
            <v>31.758099999999999</v>
          </cell>
        </row>
        <row r="2179">
          <cell r="A2179" t="str">
            <v>001.36.00540</v>
          </cell>
          <cell r="B2179" t="str">
            <v>Fornecimento e Instalação de Te Sanitário Curto Branco diam.150x150 mm</v>
          </cell>
          <cell r="C2179" t="str">
            <v>UN</v>
          </cell>
          <cell r="D2179">
            <v>39.733199999999997</v>
          </cell>
        </row>
        <row r="2180">
          <cell r="A2180" t="str">
            <v>001.36.00560</v>
          </cell>
          <cell r="B2180" t="str">
            <v>Fornecimento e Instalação de Luva Simples de PVC Branco diam.40 mm</v>
          </cell>
          <cell r="C2180" t="str">
            <v>UN</v>
          </cell>
          <cell r="D2180">
            <v>3.0926</v>
          </cell>
        </row>
        <row r="2181">
          <cell r="A2181" t="str">
            <v>001.36.00580</v>
          </cell>
          <cell r="B2181" t="str">
            <v>Fornecimento e Instalação de Luva Simples de PVC Branco diam. 50 mm</v>
          </cell>
          <cell r="C2181" t="str">
            <v>UN</v>
          </cell>
          <cell r="D2181">
            <v>4.1670999999999996</v>
          </cell>
        </row>
        <row r="2182">
          <cell r="A2182" t="str">
            <v>001.36.00600</v>
          </cell>
          <cell r="B2182" t="str">
            <v>Fornecimento e Instalação de Luva Simples de PVC Branco diam.75 mm</v>
          </cell>
          <cell r="C2182" t="str">
            <v>UN</v>
          </cell>
          <cell r="D2182">
            <v>6.3944000000000001</v>
          </cell>
        </row>
        <row r="2183">
          <cell r="A2183" t="str">
            <v>001.36.00620</v>
          </cell>
          <cell r="B2183" t="str">
            <v>Fornecimento e Instalação de Luva Simples de PVC Branco diam.100 mm</v>
          </cell>
          <cell r="C2183" t="str">
            <v>UN</v>
          </cell>
          <cell r="D2183">
            <v>7.8731999999999998</v>
          </cell>
        </row>
        <row r="2184">
          <cell r="A2184" t="str">
            <v>001.36.00640</v>
          </cell>
          <cell r="B2184" t="str">
            <v>Fornecimento e Instalação de Luva Simples de PVC Branco diam.150 mm</v>
          </cell>
          <cell r="C2184" t="str">
            <v>UN</v>
          </cell>
          <cell r="D2184">
            <v>26.2727</v>
          </cell>
        </row>
        <row r="2185">
          <cell r="A2185" t="str">
            <v>001.36.00660</v>
          </cell>
          <cell r="B2185" t="str">
            <v>Fornecimento e Instalação de Luva de Correr de PVC Branco diam. 50 mm</v>
          </cell>
          <cell r="C2185" t="str">
            <v>UN</v>
          </cell>
          <cell r="D2185">
            <v>5.7470999999999997</v>
          </cell>
        </row>
        <row r="2186">
          <cell r="A2186" t="str">
            <v>001.36.00680</v>
          </cell>
          <cell r="B2186" t="str">
            <v>Fornecimento e Instalação de Luva de Correr de PVC Branco  diam. 75 mm</v>
          </cell>
          <cell r="C2186" t="str">
            <v>UN</v>
          </cell>
          <cell r="D2186">
            <v>9.9844000000000008</v>
          </cell>
        </row>
        <row r="2187">
          <cell r="A2187" t="str">
            <v>001.36.00700</v>
          </cell>
          <cell r="B2187" t="str">
            <v>Fornecimento e Instalação de Luva de Correr de PVC Branco  diam.100 mm</v>
          </cell>
          <cell r="C2187" t="str">
            <v>UN</v>
          </cell>
          <cell r="D2187">
            <v>11.7102</v>
          </cell>
        </row>
        <row r="2188">
          <cell r="A2188" t="str">
            <v>001.36.00720</v>
          </cell>
          <cell r="B2188" t="str">
            <v>Fornecimento e Instalação de Redução Excêntrica em PVC Branco diam.75x50 mm</v>
          </cell>
          <cell r="C2188" t="str">
            <v>UN</v>
          </cell>
          <cell r="D2188">
            <v>5.1670999999999996</v>
          </cell>
        </row>
        <row r="2189">
          <cell r="A2189" t="str">
            <v>001.36.00740</v>
          </cell>
          <cell r="B2189" t="str">
            <v>Fornecimento e Instalação de Redução Excêntrica em PVC Branco diam.100x50 mm</v>
          </cell>
          <cell r="C2189" t="str">
            <v>UN</v>
          </cell>
          <cell r="D2189">
            <v>8.1157000000000004</v>
          </cell>
        </row>
        <row r="2190">
          <cell r="A2190" t="str">
            <v>001.36.00760</v>
          </cell>
          <cell r="B2190" t="str">
            <v>Fornecimento e Instalação de Redução Excêntrica em PVC Branco diam.100x75 mm</v>
          </cell>
          <cell r="C2190" t="str">
            <v>UN</v>
          </cell>
          <cell r="D2190">
            <v>8.6456999999999997</v>
          </cell>
        </row>
        <row r="2191">
          <cell r="A2191" t="str">
            <v>001.36.00780</v>
          </cell>
          <cell r="B2191" t="str">
            <v>Fornecimento e Instalação de Terminal de Ventilação PVC Branco  diam.50 mm</v>
          </cell>
          <cell r="C2191" t="str">
            <v>UN</v>
          </cell>
          <cell r="D2191">
            <v>5.2470999999999997</v>
          </cell>
        </row>
        <row r="2192">
          <cell r="A2192" t="str">
            <v>001.36.00800</v>
          </cell>
          <cell r="B2192" t="str">
            <v>Fornecimento e Instalação de Bucha de Redução PVC Branco Diam.50 mm x 40 mm</v>
          </cell>
          <cell r="C2192" t="str">
            <v>UN</v>
          </cell>
          <cell r="D2192">
            <v>2.8971</v>
          </cell>
        </row>
        <row r="2193">
          <cell r="A2193" t="str">
            <v>001.36.00820</v>
          </cell>
          <cell r="B2193" t="str">
            <v>Fornecimento e Instalação de Curva 90º de PVC Rígido Branco diam.40 mm</v>
          </cell>
          <cell r="C2193" t="str">
            <v>UN</v>
          </cell>
          <cell r="D2193">
            <v>5.0770999999999997</v>
          </cell>
        </row>
        <row r="2194">
          <cell r="A2194" t="str">
            <v>001.36.00840</v>
          </cell>
          <cell r="B2194" t="str">
            <v>Fornecimento e Instalação de Curva 90º de PVC Rígido Branco diam. 50 mm</v>
          </cell>
          <cell r="C2194" t="str">
            <v>UN</v>
          </cell>
          <cell r="D2194">
            <v>7.7271000000000001</v>
          </cell>
        </row>
        <row r="2195">
          <cell r="A2195" t="str">
            <v>001.36.00860</v>
          </cell>
          <cell r="B2195" t="str">
            <v>Fornecimento e Instalação de Curva 90º de PVC Rígido Branco diam. 75 mm</v>
          </cell>
          <cell r="C2195" t="str">
            <v>UN</v>
          </cell>
          <cell r="D2195">
            <v>19.284400000000002</v>
          </cell>
        </row>
        <row r="2196">
          <cell r="A2196" t="str">
            <v>001.36.00880</v>
          </cell>
          <cell r="B2196" t="str">
            <v>Fornecimento e Instalação de Curva 90º de PVC Rígido Branco Diam.100 mm</v>
          </cell>
          <cell r="C2196" t="str">
            <v>UN</v>
          </cell>
          <cell r="D2196">
            <v>15.5932</v>
          </cell>
        </row>
        <row r="2197">
          <cell r="A2197" t="str">
            <v>001.36.00900</v>
          </cell>
          <cell r="B2197" t="str">
            <v>Fornecimento e Instalação de Curva 90º de PVC Rígido Branco diam. 150 mm</v>
          </cell>
          <cell r="C2197" t="str">
            <v>UN</v>
          </cell>
          <cell r="D2197">
            <v>73.096800000000002</v>
          </cell>
        </row>
        <row r="2198">
          <cell r="A2198" t="str">
            <v>001.36.00920</v>
          </cell>
          <cell r="B2198" t="str">
            <v>Fornecimento e Instalação de Curva 45º de PVC Rígido Branco Diam.50 mm</v>
          </cell>
          <cell r="C2198" t="str">
            <v>UN</v>
          </cell>
          <cell r="D2198">
            <v>7.7370000000000001</v>
          </cell>
        </row>
        <row r="2199">
          <cell r="A2199" t="str">
            <v>001.36.00940</v>
          </cell>
          <cell r="B2199" t="str">
            <v>Fornecimento e Instalação de Curva 45º de PVC Rígido Branco diam. 75 mm</v>
          </cell>
          <cell r="C2199" t="str">
            <v>UN</v>
          </cell>
          <cell r="D2199">
            <v>17.474399999999999</v>
          </cell>
        </row>
        <row r="2200">
          <cell r="A2200" t="str">
            <v>001.36.00960</v>
          </cell>
          <cell r="B2200" t="str">
            <v>Fornecimento e Instalação de Curva 45º de PVC Rígido Branco diam.100 mm</v>
          </cell>
          <cell r="C2200" t="str">
            <v>UN</v>
          </cell>
          <cell r="D2200">
            <v>27.023199999999999</v>
          </cell>
        </row>
        <row r="2201">
          <cell r="A2201" t="str">
            <v>001.36.00980</v>
          </cell>
          <cell r="B2201" t="str">
            <v>Fornecimento e Instalação de Junção 45º PVC Rígido Branco diam.40 mm</v>
          </cell>
          <cell r="C2201" t="str">
            <v>UN</v>
          </cell>
          <cell r="D2201">
            <v>5.6391</v>
          </cell>
        </row>
        <row r="2202">
          <cell r="A2202" t="str">
            <v>001.36.01000</v>
          </cell>
          <cell r="B2202" t="str">
            <v>Fornecimento e Instalação de Junção Simples de PVC Rígido Branco diam. 50x50 mm</v>
          </cell>
          <cell r="C2202" t="str">
            <v>UN</v>
          </cell>
          <cell r="D2202">
            <v>8.4641000000000002</v>
          </cell>
        </row>
        <row r="2203">
          <cell r="A2203" t="str">
            <v>001.36.01020</v>
          </cell>
          <cell r="B2203" t="str">
            <v>Fornecimento e Instalação de Junção Simples de PVC Rígido Branco  diam. 75x50 mm</v>
          </cell>
          <cell r="C2203" t="str">
            <v>UN</v>
          </cell>
          <cell r="D2203">
            <v>10.082000000000001</v>
          </cell>
        </row>
        <row r="2204">
          <cell r="A2204" t="str">
            <v>001.36.01040</v>
          </cell>
          <cell r="B2204" t="str">
            <v>Fornecimento e Instalação de Junção Simples de PVC Rígido Branco  diam. 75x75 mm</v>
          </cell>
          <cell r="C2204" t="str">
            <v>UN</v>
          </cell>
          <cell r="D2204">
            <v>13.672000000000001</v>
          </cell>
        </row>
        <row r="2205">
          <cell r="A2205" t="str">
            <v>001.36.01060</v>
          </cell>
          <cell r="B2205" t="str">
            <v>Fornecimento e Instalação de Junção Simples de PVC Rígido Branco  diam. 100x50 mm</v>
          </cell>
          <cell r="C2205" t="str">
            <v>UN</v>
          </cell>
          <cell r="D2205">
            <v>14.3681</v>
          </cell>
        </row>
        <row r="2206">
          <cell r="A2206" t="str">
            <v>001.36.01080</v>
          </cell>
          <cell r="B2206" t="str">
            <v>Fornecimento e Instalação de Junção Simples de PVC Rígido Branco  diam. 100x75 mm</v>
          </cell>
          <cell r="C2206" t="str">
            <v>UN</v>
          </cell>
          <cell r="D2206">
            <v>19.0581</v>
          </cell>
        </row>
        <row r="2207">
          <cell r="A2207" t="str">
            <v>001.36.01100</v>
          </cell>
          <cell r="B2207" t="str">
            <v>Fornecimento e Instalação de Junção Simples de PVC Rígido Branco  diam. 100x100 mm</v>
          </cell>
          <cell r="C2207" t="str">
            <v>UN</v>
          </cell>
          <cell r="D2207">
            <v>13.9381</v>
          </cell>
        </row>
        <row r="2208">
          <cell r="A2208" t="str">
            <v>001.36.01120</v>
          </cell>
          <cell r="B2208" t="str">
            <v>Fornecimento e Instalação de Cap de PVC Rígido Branco diam. 50 mm</v>
          </cell>
          <cell r="C2208" t="str">
            <v>UN</v>
          </cell>
          <cell r="D2208">
            <v>3.3246000000000002</v>
          </cell>
        </row>
        <row r="2209">
          <cell r="A2209" t="str">
            <v>001.36.01140</v>
          </cell>
          <cell r="B2209" t="str">
            <v>Fornecimento e Instalação de Cap de PVC Rígido Branco diam. 75 mm</v>
          </cell>
          <cell r="C2209" t="str">
            <v>UN</v>
          </cell>
          <cell r="D2209">
            <v>5.2172000000000001</v>
          </cell>
        </row>
        <row r="2210">
          <cell r="A2210" t="str">
            <v>001.36.01160</v>
          </cell>
          <cell r="B2210" t="str">
            <v>Fornecimento e Instalação de Cap de PVC Rígido Branco diam.100 mm</v>
          </cell>
          <cell r="C2210" t="str">
            <v>UN</v>
          </cell>
          <cell r="D2210">
            <v>7.6817000000000002</v>
          </cell>
        </row>
        <row r="2211">
          <cell r="A2211" t="str">
            <v>001.36.01180</v>
          </cell>
          <cell r="B2211" t="str">
            <v>Fornecimento e Instalação de Corpo de Caixa Sifonada PVC Rígido Branco 100 x 100 x 50 mm</v>
          </cell>
          <cell r="C2211" t="str">
            <v>UN</v>
          </cell>
          <cell r="D2211">
            <v>7.8387000000000002</v>
          </cell>
        </row>
        <row r="2212">
          <cell r="A2212" t="str">
            <v>001.36.01200</v>
          </cell>
          <cell r="B2212" t="str">
            <v>Fornecimento e Instalação de Corpo de Caixa Sifonada PVC Rígido Branco 150 x 150 x 50 mm</v>
          </cell>
          <cell r="C2212" t="str">
            <v>UN</v>
          </cell>
          <cell r="D2212">
            <v>15.8287</v>
          </cell>
        </row>
        <row r="2213">
          <cell r="A2213" t="str">
            <v>001.36.01220</v>
          </cell>
          <cell r="B2213" t="str">
            <v>Fornecimento e Instalação de Corpo de Caixa Sifonada PVC Rígido Branco 150 x 185 x 75 mm</v>
          </cell>
          <cell r="C2213" t="str">
            <v>UN</v>
          </cell>
          <cell r="D2213">
            <v>17.7087</v>
          </cell>
        </row>
        <row r="2214">
          <cell r="A2214" t="str">
            <v>001.36.01240</v>
          </cell>
          <cell r="B2214" t="str">
            <v>Fornecimento e Instalação de Corpo de Caixa Sifonada PVC Rígido Branco 250 x 172 x 50 mm</v>
          </cell>
          <cell r="C2214" t="str">
            <v>UN</v>
          </cell>
          <cell r="D2214">
            <v>28.652200000000001</v>
          </cell>
        </row>
        <row r="2215">
          <cell r="A2215" t="str">
            <v>001.36.01260</v>
          </cell>
          <cell r="B2215" t="str">
            <v>Fornecimento e Instalação de Corpo de Caixa Sifonada PVC Rígido Branco 250 x 230 x 75 mm</v>
          </cell>
          <cell r="C2215" t="str">
            <v>UN</v>
          </cell>
          <cell r="D2215">
            <v>34.292200000000001</v>
          </cell>
        </row>
        <row r="2216">
          <cell r="A2216" t="str">
            <v>001.36.01280</v>
          </cell>
          <cell r="B2216" t="str">
            <v>Fornecimento e Instalação de Porta Grelha Quadrado Branco P/ Grelha Quadrada 100 mm</v>
          </cell>
          <cell r="C2216" t="str">
            <v>UN</v>
          </cell>
          <cell r="D2216">
            <v>3.0061</v>
          </cell>
        </row>
        <row r="2217">
          <cell r="A2217" t="str">
            <v>001.36.01300</v>
          </cell>
          <cell r="B2217" t="str">
            <v>Fornecimento e Instalação de Porta Grelha Quadrado Cromado P/ Grelha Redonda 100 mm</v>
          </cell>
          <cell r="C2217" t="str">
            <v>UN</v>
          </cell>
          <cell r="D2217">
            <v>2.3361000000000001</v>
          </cell>
        </row>
        <row r="2218">
          <cell r="A2218" t="str">
            <v>001.36.01320</v>
          </cell>
          <cell r="B2218" t="str">
            <v>Fornecimento e Instalação de Porta Grelha Redondo Branco 100 mm</v>
          </cell>
          <cell r="C2218" t="str">
            <v>UN</v>
          </cell>
          <cell r="D2218">
            <v>1.4360999999999999</v>
          </cell>
        </row>
        <row r="2219">
          <cell r="A2219" t="str">
            <v>001.36.01340</v>
          </cell>
          <cell r="B2219" t="str">
            <v>Fornecimento e Instalação de Porta Grelha Redondo Cromado 100 mm</v>
          </cell>
          <cell r="C2219" t="str">
            <v>UN</v>
          </cell>
          <cell r="D2219">
            <v>1.6061000000000001</v>
          </cell>
        </row>
        <row r="2220">
          <cell r="A2220" t="str">
            <v>001.36.01360</v>
          </cell>
          <cell r="B2220" t="str">
            <v>Fornecimento e Instalação de Porta Grelha Quadrada Prata 150 mm</v>
          </cell>
          <cell r="C2220" t="str">
            <v>UN</v>
          </cell>
          <cell r="D2220">
            <v>3.0461</v>
          </cell>
        </row>
        <row r="2221">
          <cell r="A2221" t="str">
            <v>001.36.01380</v>
          </cell>
          <cell r="B2221" t="str">
            <v>Fornecimento e Instalação de Porta Grelha Redonda Cinza 150 mm</v>
          </cell>
          <cell r="C2221" t="str">
            <v>UN</v>
          </cell>
          <cell r="D2221">
            <v>2.2461000000000002</v>
          </cell>
        </row>
        <row r="2222">
          <cell r="A2222" t="str">
            <v>001.36.01400</v>
          </cell>
          <cell r="B2222" t="str">
            <v>Fornecimento e Instalação de Porta Grelha Redonda Cromado 150 mm</v>
          </cell>
          <cell r="C2222" t="str">
            <v>UN</v>
          </cell>
          <cell r="D2222">
            <v>2.9661</v>
          </cell>
        </row>
        <row r="2223">
          <cell r="A2223" t="str">
            <v>001.36.01420</v>
          </cell>
          <cell r="B2223" t="str">
            <v>Fornecimento e Instalação de Grelha Redonda Branca 100 mm</v>
          </cell>
          <cell r="C2223" t="str">
            <v>UN</v>
          </cell>
          <cell r="D2223">
            <v>6.8635000000000002</v>
          </cell>
        </row>
        <row r="2224">
          <cell r="A2224" t="str">
            <v>001.36.01440</v>
          </cell>
          <cell r="B2224" t="str">
            <v>Fornecimento e Instalação de Grelha Redonda Alumínio 100 mm</v>
          </cell>
          <cell r="C2224" t="str">
            <v>UN</v>
          </cell>
          <cell r="D2224">
            <v>2.8761000000000001</v>
          </cell>
        </row>
        <row r="2225">
          <cell r="A2225" t="str">
            <v>001.36.01460</v>
          </cell>
          <cell r="B2225" t="str">
            <v>Fornecimento e Instalação de Grelha Quadrada Branca 150 mm</v>
          </cell>
          <cell r="C2225" t="str">
            <v>UN</v>
          </cell>
          <cell r="D2225">
            <v>3.0461</v>
          </cell>
        </row>
        <row r="2226">
          <cell r="A2226" t="str">
            <v>001.36.01480</v>
          </cell>
          <cell r="B2226" t="str">
            <v>Fornecimento e Instalação de Grelha Quadrada De Alumínio 150 mm</v>
          </cell>
          <cell r="C2226" t="str">
            <v>UN</v>
          </cell>
          <cell r="D2226">
            <v>15.1561</v>
          </cell>
        </row>
        <row r="2227">
          <cell r="A2227" t="str">
            <v>001.36.01500</v>
          </cell>
          <cell r="B2227" t="str">
            <v>Fornecimento e Instalação de Grelha Redonda Branca 150 mm</v>
          </cell>
          <cell r="C2227" t="str">
            <v>UN</v>
          </cell>
          <cell r="D2227">
            <v>1.8960999999999999</v>
          </cell>
        </row>
        <row r="2228">
          <cell r="A2228" t="str">
            <v>001.36.01520</v>
          </cell>
          <cell r="B2228" t="str">
            <v>Fornecimento e Instalação de Grelha Redonda Cromada 150 mm</v>
          </cell>
          <cell r="C2228" t="str">
            <v>UN</v>
          </cell>
          <cell r="D2228">
            <v>8.9560999999999993</v>
          </cell>
        </row>
        <row r="2229">
          <cell r="A2229" t="str">
            <v>001.36.01540</v>
          </cell>
          <cell r="B2229" t="str">
            <v>Fornecimento e Instalação de Porta Tampa Caixa Sifonada 250 mm</v>
          </cell>
          <cell r="C2229" t="str">
            <v>UN</v>
          </cell>
          <cell r="D2229">
            <v>5.9120999999999997</v>
          </cell>
        </row>
        <row r="2230">
          <cell r="A2230" t="str">
            <v>001.36.01560</v>
          </cell>
          <cell r="B2230" t="str">
            <v>Fornecimento e Instalação de Porta Tampa PVC Caixa Sifonada 250 mm</v>
          </cell>
          <cell r="C2230" t="str">
            <v>UN</v>
          </cell>
          <cell r="D2230">
            <v>8.7020999999999997</v>
          </cell>
        </row>
        <row r="2231">
          <cell r="A2231" t="str">
            <v>001.36.01580</v>
          </cell>
          <cell r="B2231" t="str">
            <v>Fornecimento e Instalação de Caixa Sifonada de PVC Rígido Branco 100 x 100 x 50  Para Esgoto Secundário Com Grelha Redonda PVC Cromado e Porta Grelha PVC Branco ou Cinza</v>
          </cell>
          <cell r="C2231" t="str">
            <v>UN</v>
          </cell>
          <cell r="D2231">
            <v>17.8247</v>
          </cell>
        </row>
        <row r="2232">
          <cell r="A2232" t="str">
            <v>001.36.01600</v>
          </cell>
          <cell r="B2232" t="str">
            <v>Fornecimento e Instalação de Caixa de Gordura de PVC Sifonada Conj. Completo de 250 x 172 x 50mm</v>
          </cell>
          <cell r="C2232" t="str">
            <v>UN</v>
          </cell>
          <cell r="D2232">
            <v>45.404699999999998</v>
          </cell>
        </row>
        <row r="2233">
          <cell r="A2233" t="str">
            <v>001.36.01620</v>
          </cell>
          <cell r="B2233" t="str">
            <v>Fornecimento e Instalação de Caixa de Gordura de PVC Sifonada Conj. Completo de 250 x 230 x 75mm</v>
          </cell>
          <cell r="C2233" t="str">
            <v>UN</v>
          </cell>
          <cell r="D2233">
            <v>50.784700000000001</v>
          </cell>
        </row>
        <row r="2234">
          <cell r="A2234" t="str">
            <v>001.36.01640</v>
          </cell>
          <cell r="B2234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34" t="str">
            <v>UN</v>
          </cell>
          <cell r="D2234">
            <v>23.231400000000001</v>
          </cell>
        </row>
        <row r="2235">
          <cell r="A2235" t="str">
            <v>001.36.01660</v>
          </cell>
          <cell r="B2235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35" t="str">
            <v>UN</v>
          </cell>
          <cell r="D2235">
            <v>40.063299999999998</v>
          </cell>
        </row>
        <row r="2236">
          <cell r="A2236" t="str">
            <v>001.36.01680</v>
          </cell>
          <cell r="B2236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36" t="str">
            <v>UN</v>
          </cell>
          <cell r="D2236">
            <v>54.901000000000003</v>
          </cell>
        </row>
        <row r="2237">
          <cell r="A2237" t="str">
            <v>001.36.01700</v>
          </cell>
          <cell r="B2237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37" t="str">
            <v>UN</v>
          </cell>
          <cell r="D2237">
            <v>66.790099999999995</v>
          </cell>
        </row>
        <row r="2238">
          <cell r="A2238" t="str">
            <v>001.36.01720</v>
          </cell>
          <cell r="B2238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38" t="str">
            <v>UN</v>
          </cell>
          <cell r="D2238">
            <v>71.784800000000004</v>
          </cell>
        </row>
        <row r="2239">
          <cell r="A2239" t="str">
            <v>001.36.01740</v>
          </cell>
          <cell r="B2239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39" t="str">
            <v>UN</v>
          </cell>
          <cell r="D2239">
            <v>98.110500000000002</v>
          </cell>
        </row>
        <row r="2240">
          <cell r="A2240" t="str">
            <v>001.36.01760</v>
          </cell>
          <cell r="B2240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40" t="str">
            <v>UN</v>
          </cell>
          <cell r="D2240">
            <v>113.9851</v>
          </cell>
        </row>
        <row r="2241">
          <cell r="A2241" t="str">
            <v>001.36.01780</v>
          </cell>
          <cell r="B2241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41" t="str">
            <v>UN</v>
          </cell>
          <cell r="D2241">
            <v>145.40780000000001</v>
          </cell>
        </row>
        <row r="2242">
          <cell r="A2242" t="str">
            <v>001.36.01800</v>
          </cell>
          <cell r="B2242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42" t="str">
            <v>UN</v>
          </cell>
          <cell r="D2242">
            <v>242.2895</v>
          </cell>
        </row>
        <row r="2243">
          <cell r="A2243" t="str">
            <v>001.36.01820</v>
          </cell>
          <cell r="B2243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43" t="str">
            <v>ML</v>
          </cell>
          <cell r="D2243">
            <v>69.007099999999994</v>
          </cell>
        </row>
        <row r="2244">
          <cell r="A2244" t="str">
            <v>001.36.01840</v>
          </cell>
          <cell r="B2244" t="str">
            <v>Fornecimento de camada filtrante de areia 0.30 m e pedra 0.60 m (seixo rolado) apiloado s/ escavação</v>
          </cell>
          <cell r="C2244" t="str">
            <v>ML</v>
          </cell>
          <cell r="D2244">
            <v>49.545499999999997</v>
          </cell>
        </row>
        <row r="2245">
          <cell r="A2245" t="str">
            <v>001.36.01860</v>
          </cell>
          <cell r="B2245" t="str">
            <v>Fornecimento de dreno em pedra (cascalho) seccao trapezoidal base maior 60 cm base menor 30 cm e altura 50 cm incl escavação</v>
          </cell>
          <cell r="C2245" t="str">
            <v>ML</v>
          </cell>
          <cell r="D2245">
            <v>8.7035</v>
          </cell>
        </row>
        <row r="2246">
          <cell r="A2246" t="str">
            <v>001.36.01880</v>
          </cell>
          <cell r="B2246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46" t="str">
            <v>ML</v>
          </cell>
          <cell r="D2246">
            <v>80.3994</v>
          </cell>
        </row>
        <row r="2247">
          <cell r="A2247" t="str">
            <v>001.36.01900</v>
          </cell>
          <cell r="B2247" t="str">
            <v>Fornecimento e aplicação de brita nr. 4</v>
          </cell>
          <cell r="C2247" t="str">
            <v>M3</v>
          </cell>
          <cell r="D2247">
            <v>64.261899999999997</v>
          </cell>
        </row>
        <row r="2248">
          <cell r="A2248" t="str">
            <v>001.36.01920</v>
          </cell>
          <cell r="B2248" t="str">
            <v>Execução de fossa séptica conf. det. n. 8 dop 1.60 x 0.80 x 1.50 m</v>
          </cell>
          <cell r="C2248" t="str">
            <v>UN</v>
          </cell>
          <cell r="D2248">
            <v>948.8252</v>
          </cell>
        </row>
        <row r="2249">
          <cell r="A2249" t="str">
            <v>001.36.01940</v>
          </cell>
          <cell r="B2249" t="str">
            <v>Execução de fossa séptica conf. det. n. 2.50 x 1.15 x 1.50 m</v>
          </cell>
          <cell r="C2249" t="str">
            <v>UN</v>
          </cell>
          <cell r="D2249">
            <v>1510.8584000000001</v>
          </cell>
        </row>
        <row r="2250">
          <cell r="A2250" t="str">
            <v>001.36.01960</v>
          </cell>
          <cell r="B2250" t="str">
            <v>Execução de fossa séptica conf. det. n. 2.80 x 1.40 x 1.50 m</v>
          </cell>
          <cell r="C2250" t="str">
            <v>UN</v>
          </cell>
          <cell r="D2250">
            <v>1736.2940000000001</v>
          </cell>
        </row>
        <row r="2251">
          <cell r="A2251" t="str">
            <v>001.36.01980</v>
          </cell>
          <cell r="B2251" t="str">
            <v>Execução de fossa séptica conf. det. n. 3.20 x 1.60 x 1.80 m</v>
          </cell>
          <cell r="C2251" t="str">
            <v>UN</v>
          </cell>
          <cell r="D2251">
            <v>2312.5273000000002</v>
          </cell>
        </row>
        <row r="2252">
          <cell r="A2252" t="str">
            <v>001.36.02000</v>
          </cell>
          <cell r="B2252" t="str">
            <v>Execução de fossa séptica conf. det. n. 3.50 x 1.75 x 1.80 m</v>
          </cell>
          <cell r="C2252" t="str">
            <v>UN</v>
          </cell>
          <cell r="D2252">
            <v>2631.7867000000001</v>
          </cell>
        </row>
        <row r="2253">
          <cell r="A2253" t="str">
            <v>001.36.02020</v>
          </cell>
          <cell r="B2253" t="str">
            <v>Execução de fossa séptica conf. det. n. 3.80 x 1.90 x 1.80 m</v>
          </cell>
          <cell r="C2253" t="str">
            <v>UN</v>
          </cell>
          <cell r="D2253">
            <v>2837.3157000000001</v>
          </cell>
        </row>
        <row r="2254">
          <cell r="A2254" t="str">
            <v>001.36.02040</v>
          </cell>
          <cell r="B2254" t="str">
            <v>Execução de fossa séptica conf. det. n. 4.00 x 2.00 x 1.80 m</v>
          </cell>
          <cell r="C2254" t="str">
            <v>UN</v>
          </cell>
          <cell r="D2254">
            <v>3064.5392000000002</v>
          </cell>
        </row>
        <row r="2255">
          <cell r="A2255" t="str">
            <v>001.36.02060</v>
          </cell>
          <cell r="B2255" t="str">
            <v>Execução de sumidouro conf. det. n. 12 dop diâmetro 1.50 m e profundidade 1.50 m</v>
          </cell>
          <cell r="C2255" t="str">
            <v>UN</v>
          </cell>
          <cell r="D2255">
            <v>562.08330000000001</v>
          </cell>
        </row>
        <row r="2256">
          <cell r="A2256" t="str">
            <v>001.36.02080</v>
          </cell>
          <cell r="B2256" t="str">
            <v>Execução de sumidouro conf. det. n. 12 dop diâmetro 1.50 e prof. 2.00 m</v>
          </cell>
          <cell r="C2256" t="str">
            <v>UN</v>
          </cell>
          <cell r="D2256">
            <v>644.72990000000004</v>
          </cell>
        </row>
        <row r="2257">
          <cell r="A2257" t="str">
            <v>001.36.02100</v>
          </cell>
          <cell r="B2257" t="str">
            <v>Execução de sumidouro conf. det. n. 12 dop diâmetro 1.50 e prof. 3.00 m</v>
          </cell>
          <cell r="C2257" t="str">
            <v>UN</v>
          </cell>
          <cell r="D2257">
            <v>824.00490000000002</v>
          </cell>
        </row>
        <row r="2258">
          <cell r="A2258" t="str">
            <v>001.36.02120</v>
          </cell>
          <cell r="B2258" t="str">
            <v>Execução de sumidouro conf. det. n. 12 dop diâmetro 2.00 m e prof. 2.00 m</v>
          </cell>
          <cell r="C2258" t="str">
            <v>UN</v>
          </cell>
          <cell r="D2258">
            <v>954.32929999999999</v>
          </cell>
        </row>
        <row r="2259">
          <cell r="A2259" t="str">
            <v>001.36.02140</v>
          </cell>
          <cell r="B2259" t="str">
            <v>Execução de sumidouro conf. det. n. 12 dop diâmetro 2.00 m e prof. 3.00m</v>
          </cell>
          <cell r="C2259" t="str">
            <v>UN</v>
          </cell>
          <cell r="D2259">
            <v>1203.1472000000001</v>
          </cell>
        </row>
        <row r="2260">
          <cell r="A2260" t="str">
            <v>001.36.02160</v>
          </cell>
          <cell r="B2260" t="str">
            <v>Execução de sumidouro conf. det. n. 12 dop diâmetro 2.00 e prof. 3.20 m</v>
          </cell>
          <cell r="C2260" t="str">
            <v>UN</v>
          </cell>
          <cell r="D2260">
            <v>1253.3332</v>
          </cell>
        </row>
        <row r="2261">
          <cell r="A2261" t="str">
            <v>001.36.02180</v>
          </cell>
          <cell r="B2261" t="str">
            <v>Execução de sumidouro conf. det. n. 12 dop diâmetro 2.00 m e prof. 4.15 m</v>
          </cell>
          <cell r="C2261" t="str">
            <v>UN</v>
          </cell>
          <cell r="D2261">
            <v>1490.0231000000001</v>
          </cell>
        </row>
        <row r="2262">
          <cell r="A2262" t="str">
            <v>001.36.02200</v>
          </cell>
          <cell r="B2262" t="str">
            <v>Execução de sumidouro conf. det. n. 12 dop diâmetro 2.00 m e prof. 4.50 m</v>
          </cell>
          <cell r="C2262" t="str">
            <v>UN</v>
          </cell>
          <cell r="D2262">
            <v>1577.4663</v>
          </cell>
        </row>
        <row r="2263">
          <cell r="A2263" t="str">
            <v>001.36.02220</v>
          </cell>
          <cell r="B2263" t="str">
            <v>Execução de sumidouro conf. det. n. 12 dop diâmetro 3.00 m e prof. 3.30 m</v>
          </cell>
          <cell r="C2263" t="str">
            <v>UN</v>
          </cell>
          <cell r="D2263">
            <v>2272.6619000000001</v>
          </cell>
        </row>
        <row r="2264">
          <cell r="A2264" t="str">
            <v>001.36.02240</v>
          </cell>
          <cell r="B2264" t="str">
            <v>Execução de filtro anaeróbico d = 2,20 m, conforme detalhe do dvop</v>
          </cell>
          <cell r="C2264" t="str">
            <v>UN</v>
          </cell>
          <cell r="D2264">
            <v>7704.1607999999997</v>
          </cell>
        </row>
        <row r="2265">
          <cell r="A2265" t="str">
            <v>001.37</v>
          </cell>
          <cell r="B2265" t="str">
            <v>INSTALAÇÕES HIDRÁULICAS - 'INSTALAÇÕES PREVENÇÃO E COMBATE A INCÊNDIO</v>
          </cell>
        </row>
        <row r="2266">
          <cell r="A2266" t="str">
            <v>001.37.00020</v>
          </cell>
          <cell r="B2266" t="str">
            <v>Fornecimento e Instalação de Extintor de Água Pressurizada 10 Lts, incl. suporte e sinalização.</v>
          </cell>
          <cell r="C2266" t="str">
            <v>UN</v>
          </cell>
          <cell r="D2266">
            <v>93.770099999999999</v>
          </cell>
        </row>
        <row r="2267">
          <cell r="A2267" t="str">
            <v>001.37.00040</v>
          </cell>
          <cell r="B2267" t="str">
            <v>Fornecimento e Instalação de Extintor de Gás Carbônico (CO2) 6 kg, incl. suporte e sinalização.</v>
          </cell>
          <cell r="C2267" t="str">
            <v>UN</v>
          </cell>
          <cell r="D2267">
            <v>388.40010000000001</v>
          </cell>
        </row>
        <row r="2268">
          <cell r="A2268" t="str">
            <v>001.37.00060</v>
          </cell>
          <cell r="B2268" t="str">
            <v>Fornecimento e Instalação de Extintor de Pó Químico 4 kg, incl. suporte e sinalização.</v>
          </cell>
          <cell r="C2268" t="str">
            <v>UN</v>
          </cell>
          <cell r="D2268">
            <v>91.820099999999996</v>
          </cell>
        </row>
        <row r="2269">
          <cell r="A2269" t="str">
            <v>001.37.00080</v>
          </cell>
          <cell r="B2269" t="str">
            <v>Fornecimento e Instalação de Tubo de Aço Galvanizado - classe média - Tipo Manesmann diâm. 63 mm</v>
          </cell>
          <cell r="C2269" t="str">
            <v>M</v>
          </cell>
          <cell r="D2269">
            <v>51.279600000000002</v>
          </cell>
        </row>
        <row r="2270">
          <cell r="A2270" t="str">
            <v>001.37.00100</v>
          </cell>
          <cell r="B2270" t="str">
            <v>Fornecimento e Instalação de Tubo de Aço Galvanizado - classe média - Tipo Manesmann diâm. 75 mm</v>
          </cell>
          <cell r="C2270" t="str">
            <v>M</v>
          </cell>
          <cell r="D2270">
            <v>62.240299999999998</v>
          </cell>
        </row>
        <row r="2271">
          <cell r="A2271" t="str">
            <v>001.37.00120</v>
          </cell>
          <cell r="B2271" t="str">
            <v>Fornecimento e Instalação de Luva Galvanizada c/ rosca - classe 10 - Tipo Tupy  diâm. 63 mm</v>
          </cell>
          <cell r="C2271" t="str">
            <v>UN</v>
          </cell>
          <cell r="D2271">
            <v>15.4269</v>
          </cell>
        </row>
        <row r="2272">
          <cell r="A2272" t="str">
            <v>001.37.00140</v>
          </cell>
          <cell r="B2272" t="str">
            <v>Fornecimento e Instalação de Luva Galvanizada c/ rosca - classe 10 - Tipo Tupy  diâm. 75 mm</v>
          </cell>
          <cell r="C2272" t="str">
            <v>UN</v>
          </cell>
          <cell r="D2272">
            <v>24.017700000000001</v>
          </cell>
        </row>
        <row r="2273">
          <cell r="A2273" t="str">
            <v>001.37.00160</v>
          </cell>
          <cell r="B2273" t="str">
            <v>Fornecimento e Instalação de Cotovelo Galvanizado c/ rosca - classe 10 - Tipo Tupy  diâm. 63 mm</v>
          </cell>
          <cell r="C2273" t="str">
            <v>UN</v>
          </cell>
          <cell r="D2273">
            <v>20.0977</v>
          </cell>
        </row>
        <row r="2274">
          <cell r="A2274" t="str">
            <v>001.37.00180</v>
          </cell>
          <cell r="B2274" t="str">
            <v>Fornecimento e Instalação de Cotovelo Galvanizado c/ rosca - classe 10 - Tipo Tupy  diâm. 75 mm</v>
          </cell>
          <cell r="C2274" t="str">
            <v>UN</v>
          </cell>
          <cell r="D2274">
            <v>31.986899999999999</v>
          </cell>
        </row>
        <row r="2275">
          <cell r="A2275" t="str">
            <v>001.37.00200</v>
          </cell>
          <cell r="B2275" t="str">
            <v>Fornecimento e Instalação de Te Galvanizado c/ rosca - classe 10 - Tipo Tupy  diâm. 63 mm</v>
          </cell>
          <cell r="C2275" t="str">
            <v>UN</v>
          </cell>
          <cell r="D2275">
            <v>30.220400000000001</v>
          </cell>
        </row>
        <row r="2276">
          <cell r="A2276" t="str">
            <v>001.37.00220</v>
          </cell>
          <cell r="B2276" t="str">
            <v>Fornecimento e Instalação de Flange Galvanizado Sextavado - classe 10 - Tipo Tupy  diâm. 75 mm</v>
          </cell>
          <cell r="C2276" t="str">
            <v>UN</v>
          </cell>
          <cell r="D2276">
            <v>39.456899999999997</v>
          </cell>
        </row>
        <row r="2277">
          <cell r="A2277" t="str">
            <v>001.37.00240</v>
          </cell>
          <cell r="B2277" t="str">
            <v>Fornecimento e Instalação de Niple Duplo Galvanizado  - classe 10 - Tipo Tupy  diâm. 63 mm</v>
          </cell>
          <cell r="C2277" t="str">
            <v>UN</v>
          </cell>
          <cell r="D2277">
            <v>14.2104</v>
          </cell>
        </row>
        <row r="2278">
          <cell r="A2278" t="str">
            <v>001.37.00260</v>
          </cell>
          <cell r="B2278" t="str">
            <v>Fornecimento e Instalação de Niple Duplo Galvanizado  - classe 10 - Tipo Tupy  diâm. 75 mm</v>
          </cell>
          <cell r="C2278" t="str">
            <v>UN</v>
          </cell>
          <cell r="D2278">
            <v>21.056899999999999</v>
          </cell>
        </row>
        <row r="2279">
          <cell r="A2279" t="str">
            <v>001.37.00280</v>
          </cell>
          <cell r="B2279" t="str">
            <v>Fornecimento e Instalação de Luva de União Assento em Bronze  - Tipo Tupy  diâm. 63 mm</v>
          </cell>
          <cell r="C2279" t="str">
            <v>UN</v>
          </cell>
          <cell r="D2279">
            <v>68.126900000000006</v>
          </cell>
        </row>
        <row r="2280">
          <cell r="A2280" t="str">
            <v>001.37.00300</v>
          </cell>
          <cell r="B2280" t="str">
            <v>Fornecimento e Instalação de Luva de União Assento em Bronze  - Tipo Tupy  diâm. 75 mm</v>
          </cell>
          <cell r="C2280" t="str">
            <v>UN</v>
          </cell>
          <cell r="D2280">
            <v>100.82689999999999</v>
          </cell>
        </row>
        <row r="2281">
          <cell r="A2281" t="str">
            <v>001.37.00320</v>
          </cell>
          <cell r="B2281" t="str">
            <v>Fornecimento e Instalação de Registro de Gaveta Industrial Bronze diâm.63 mm</v>
          </cell>
          <cell r="C2281" t="str">
            <v>UN</v>
          </cell>
          <cell r="D2281">
            <v>299.85770000000002</v>
          </cell>
        </row>
        <row r="2282">
          <cell r="A2282" t="str">
            <v>001.37.00340</v>
          </cell>
          <cell r="B2282" t="str">
            <v>Fornecimento e Instalação de Registro de Gaveta Industrial Bronze diâm.75 mm</v>
          </cell>
          <cell r="C2282" t="str">
            <v>UN</v>
          </cell>
          <cell r="D2282">
            <v>205.06290000000001</v>
          </cell>
        </row>
        <row r="2283">
          <cell r="A2283" t="str">
            <v>001.37.00360</v>
          </cell>
          <cell r="B2283" t="str">
            <v>Fornecimento e Instalação de Válvula de Retenção Horizontal 4 Com Portinhola 63 mm</v>
          </cell>
          <cell r="C2283" t="str">
            <v>UN</v>
          </cell>
          <cell r="D2283">
            <v>293.02460000000002</v>
          </cell>
        </row>
        <row r="2284">
          <cell r="A2284" t="str">
            <v>001.37.00380</v>
          </cell>
          <cell r="B2284" t="str">
            <v>Fornecimento e Instalação de Registro Angular P/ Incêndio 63 mm</v>
          </cell>
          <cell r="C2284" t="str">
            <v>UN</v>
          </cell>
          <cell r="D2284">
            <v>76.3095</v>
          </cell>
        </row>
        <row r="2285">
          <cell r="A2285" t="str">
            <v>001.37.00400</v>
          </cell>
          <cell r="B2285" t="str">
            <v>Fornecimento e Instalação de Engate Rápido """"""""storz"""""""" c/ red. ferro galvanizado diâm. 63 mm x 35 mm</v>
          </cell>
          <cell r="C2285" t="str">
            <v>UN</v>
          </cell>
          <cell r="D2285">
            <v>34.570399999999999</v>
          </cell>
        </row>
        <row r="2286">
          <cell r="A2286" t="str">
            <v>001.37.00420</v>
          </cell>
          <cell r="B2286" t="str">
            <v>Fornecimento e Instalaçao de Hidrante de Recalque Composto de Caixa da Alvenaria, Registro globo angular 45º - 2 1/2"""""""" e Tampa de fºfº 40 x 60 cm</v>
          </cell>
          <cell r="C2286" t="str">
            <v>UN</v>
          </cell>
          <cell r="D2286">
            <v>297.37799999999999</v>
          </cell>
        </row>
        <row r="2287">
          <cell r="A2287" t="str">
            <v>001.37.00440</v>
          </cell>
          <cell r="B2287" t="str">
            <v>Fornecimento e Instalação de Hidrante de Recalque Composto de Caixa de Alvenaria, Registro Globo Angular 45º - 1 1/2"""""""" e tampa de fºfº 80x60 cm</v>
          </cell>
          <cell r="C2287" t="str">
            <v>UN</v>
          </cell>
          <cell r="D2287">
            <v>379.5772</v>
          </cell>
        </row>
        <row r="2288">
          <cell r="A2288" t="str">
            <v>001.37.00460</v>
          </cell>
          <cell r="B2288" t="str">
            <v>Fornecimento e Instalação de Mangueira Fibra Sintética Pura Tipo I Graud - Tipo Parsh com Adaptador e Esguicho diâm. 1 1/2 pol</v>
          </cell>
          <cell r="C2288" t="str">
            <v>UN</v>
          </cell>
          <cell r="D2288">
            <v>220.42429999999999</v>
          </cell>
        </row>
        <row r="2289">
          <cell r="A2289" t="str">
            <v>001.37.00480</v>
          </cell>
          <cell r="B2289" t="str">
            <v>Fornecimento e Instalação de Armário em Chapa de Aço-Com Ventilação Adequada - Visor c/ Inspeção c/ Inscrição Incêndio, Cesto Interno p/ Abrigo da Mangueira e Esguicho tipo """"""""bucha spiero"""""""" ou similar 75x45x17 cm</v>
          </cell>
          <cell r="C2289" t="str">
            <v>UN</v>
          </cell>
          <cell r="D2289">
            <v>143.2268</v>
          </cell>
        </row>
        <row r="2290">
          <cell r="A2290" t="str">
            <v>001.37.00500</v>
          </cell>
          <cell r="B2290" t="str">
            <v>Fornecimento e Instalação de Armário em Chapa de Aço-Com Ventilação Adequada - Visor c/ Inspeção c/ Inscrição Incêndio, Cesto Interno p/ Abrigo da Mangueira e Esguicho tipo """"""""bucha spiero"""""""" ou similar 90x60x17 cm</v>
          </cell>
          <cell r="C2290" t="str">
            <v>UN</v>
          </cell>
          <cell r="D2290">
            <v>188.0968</v>
          </cell>
        </row>
        <row r="2291">
          <cell r="A2291" t="str">
            <v>001.38</v>
          </cell>
          <cell r="B2291" t="str">
            <v>INSTALAÇÕES HIDRÁULICA -  DRENAGEM</v>
          </cell>
        </row>
        <row r="2292">
          <cell r="A2292" t="str">
            <v>001.38.00020</v>
          </cell>
          <cell r="B2292" t="str">
            <v>Fornecimento, assentamento e rejuntamento de tubos de concreto com armação simples 1000 mm</v>
          </cell>
          <cell r="C2292" t="str">
            <v>ML</v>
          </cell>
          <cell r="D2292">
            <v>153.0557</v>
          </cell>
        </row>
        <row r="2293">
          <cell r="A2293" t="str">
            <v>001.38.00040</v>
          </cell>
          <cell r="B2293" t="str">
            <v>Fornecimento, assentamento e rejuntamento de tubos de concreto com armação simples  800 mm</v>
          </cell>
          <cell r="C2293" t="str">
            <v>ML</v>
          </cell>
          <cell r="D2293">
            <v>111.7846</v>
          </cell>
        </row>
        <row r="2294">
          <cell r="A2294" t="str">
            <v>001.38.00060</v>
          </cell>
          <cell r="B2294" t="str">
            <v>Fornecimento, assentamento e rejuntamento de tubos de concreto com armação simples  600 mm</v>
          </cell>
          <cell r="C2294" t="str">
            <v>ML</v>
          </cell>
          <cell r="D2294">
            <v>84.930099999999996</v>
          </cell>
        </row>
        <row r="2295">
          <cell r="A2295" t="str">
            <v>001.38.00080</v>
          </cell>
          <cell r="B2295" t="str">
            <v>Fornecimento, assentamento e rejuntamento de tubos de concreto com armação simples  400 mm</v>
          </cell>
          <cell r="C2295" t="str">
            <v>ML</v>
          </cell>
          <cell r="D2295">
            <v>44.812199999999997</v>
          </cell>
        </row>
        <row r="2296">
          <cell r="A2296" t="str">
            <v>001.38.00100</v>
          </cell>
          <cell r="B2296" t="str">
            <v>Fornecimento, assentamento e rejuntamento de tubos de concreto com armação dupla 1000 mm</v>
          </cell>
          <cell r="C2296" t="str">
            <v>ML</v>
          </cell>
          <cell r="D2296">
            <v>188.0557</v>
          </cell>
        </row>
        <row r="2297">
          <cell r="A2297" t="str">
            <v>001.38.00120</v>
          </cell>
          <cell r="B2297" t="str">
            <v>Fornecimento, assentamento e rejuntamento de tubos de concreto com armação dupla  800 mm</v>
          </cell>
          <cell r="C2297" t="str">
            <v>ML</v>
          </cell>
          <cell r="D2297">
            <v>135.78460000000001</v>
          </cell>
        </row>
        <row r="2298">
          <cell r="A2298" t="str">
            <v>001.38.00140</v>
          </cell>
          <cell r="B2298" t="str">
            <v>Fornecimento, assentamento e rejuntamento de tubos de concreto sem armação  600 mm</v>
          </cell>
          <cell r="C2298" t="str">
            <v>ML</v>
          </cell>
          <cell r="D2298">
            <v>66.163899999999998</v>
          </cell>
        </row>
        <row r="2299">
          <cell r="A2299" t="str">
            <v>001.38.00160</v>
          </cell>
          <cell r="B2299" t="str">
            <v>Fornecimento, assentamento e rejuntamento de tubos de concreto sem armação  500 mm</v>
          </cell>
          <cell r="C2299" t="str">
            <v>ML</v>
          </cell>
          <cell r="D2299">
            <v>48.966700000000003</v>
          </cell>
        </row>
        <row r="2300">
          <cell r="A2300" t="str">
            <v>001.38.00180</v>
          </cell>
          <cell r="B2300" t="str">
            <v>Fornecimento, assentamento e rejuntamento de tubos de concreto sem armação  400 mm</v>
          </cell>
          <cell r="C2300" t="str">
            <v>ML</v>
          </cell>
          <cell r="D2300">
            <v>34.812199999999997</v>
          </cell>
        </row>
        <row r="2301">
          <cell r="A2301" t="str">
            <v>001.38.00200</v>
          </cell>
          <cell r="B2301" t="str">
            <v>Fornecimento, assentamento e rejuntamento de tubos de concreto sem armação  350 mm</v>
          </cell>
          <cell r="C2301" t="str">
            <v>ML</v>
          </cell>
          <cell r="D2301">
            <v>26.312200000000001</v>
          </cell>
        </row>
        <row r="2302">
          <cell r="A2302" t="str">
            <v>001.38.00220</v>
          </cell>
          <cell r="B2302" t="str">
            <v>Fornecimento, assentamento e rejuntamento de tubos de concreto sem armação  300 mm</v>
          </cell>
          <cell r="C2302" t="str">
            <v>ML</v>
          </cell>
          <cell r="D2302">
            <v>21.926100000000002</v>
          </cell>
        </row>
        <row r="2303">
          <cell r="A2303" t="str">
            <v>001.38.00240</v>
          </cell>
          <cell r="B2303" t="str">
            <v>Fornecimento, assentamento e rejuntamento de tubos de concreto sem armação  250 mm</v>
          </cell>
          <cell r="C2303" t="str">
            <v>ML</v>
          </cell>
          <cell r="D2303">
            <v>20.926100000000002</v>
          </cell>
        </row>
        <row r="2304">
          <cell r="A2304" t="str">
            <v>001.38.00260</v>
          </cell>
          <cell r="B2304" t="str">
            <v>Fornecimento, assentamento e rejuntamento de tubos de concreto sem armação  200 mm</v>
          </cell>
          <cell r="C2304" t="str">
            <v>ML</v>
          </cell>
          <cell r="D2304">
            <v>16.706299999999999</v>
          </cell>
        </row>
        <row r="2305">
          <cell r="A2305" t="str">
            <v>001.38.00280</v>
          </cell>
          <cell r="B2305" t="str">
            <v>Fornecimento, assentamento e rejuntamento de tubos de concreto sem armação  150 mm</v>
          </cell>
          <cell r="C2305" t="str">
            <v>ML</v>
          </cell>
          <cell r="D2305">
            <v>14.706300000000001</v>
          </cell>
        </row>
        <row r="2306">
          <cell r="A2306" t="str">
            <v>001.38.00300</v>
          </cell>
          <cell r="B2306" t="str">
            <v>Fornecimento, assentamento e rejuntamento de tubos de concreto sem armação  100 mm</v>
          </cell>
          <cell r="C2306" t="str">
            <v>ML</v>
          </cell>
          <cell r="D2306">
            <v>11.6576</v>
          </cell>
        </row>
        <row r="2307">
          <cell r="A2307" t="str">
            <v>001.38.00320</v>
          </cell>
          <cell r="B2307" t="str">
            <v>Fornecimento, assentamento e rejuntamento de tubo de concreto poroso mf 400 mm</v>
          </cell>
          <cell r="C2307" t="str">
            <v>ML</v>
          </cell>
          <cell r="D2307">
            <v>38.312199999999997</v>
          </cell>
        </row>
        <row r="2308">
          <cell r="A2308" t="str">
            <v>001.38.00340</v>
          </cell>
          <cell r="B2308" t="str">
            <v>Fornecimento, assentamento e rejuntamento de tubo de concreto poroso mf 350 mm</v>
          </cell>
          <cell r="C2308" t="str">
            <v>ML</v>
          </cell>
          <cell r="D2308">
            <v>28.312200000000001</v>
          </cell>
        </row>
        <row r="2309">
          <cell r="A2309" t="str">
            <v>001.38.00360</v>
          </cell>
          <cell r="B2309" t="str">
            <v>Fornecimento, assentamento e rejuntamento de tubo de concreto poroso mf 300 mm</v>
          </cell>
          <cell r="C2309" t="str">
            <v>ML</v>
          </cell>
          <cell r="D2309">
            <v>19.180900000000001</v>
          </cell>
        </row>
        <row r="2310">
          <cell r="A2310" t="str">
            <v>001.38.00380</v>
          </cell>
          <cell r="B2310" t="str">
            <v>Fornecimento, assentamento e rejuntamento de tubo de concreto poroso mf 250 mm</v>
          </cell>
          <cell r="C2310" t="str">
            <v>ML</v>
          </cell>
          <cell r="D2310">
            <v>22.426100000000002</v>
          </cell>
        </row>
        <row r="2311">
          <cell r="A2311" t="str">
            <v>001.38.00400</v>
          </cell>
          <cell r="B2311" t="str">
            <v>Fornecimento, assentamento e rejuntamento de tubo de concreto poroso mf 200 mm</v>
          </cell>
          <cell r="C2311" t="str">
            <v>ML</v>
          </cell>
          <cell r="D2311">
            <v>16.906300000000002</v>
          </cell>
        </row>
        <row r="2312">
          <cell r="A2312" t="str">
            <v>001.38.00420</v>
          </cell>
          <cell r="B2312" t="str">
            <v>Fornecimento, assentamento e rejuntamento de tubo de concreto poroso mf 150 mm</v>
          </cell>
          <cell r="C2312" t="str">
            <v>ML</v>
          </cell>
          <cell r="D2312">
            <v>16.906300000000002</v>
          </cell>
        </row>
        <row r="2313">
          <cell r="A2313" t="str">
            <v>001.38.00440</v>
          </cell>
          <cell r="B2313" t="str">
            <v>Fornecimento, assentamento e rejuntamento de tubo de concreto poroso mf 100 mm</v>
          </cell>
          <cell r="C2313" t="str">
            <v>ML</v>
          </cell>
          <cell r="D2313">
            <v>20.457599999999999</v>
          </cell>
        </row>
        <row r="2314">
          <cell r="A2314" t="str">
            <v>001.38.00460</v>
          </cell>
          <cell r="B2314" t="str">
            <v>Execução de poço de visita conf. det. do dop n.4 120x120x50 cm</v>
          </cell>
          <cell r="C2314" t="str">
            <v>UN</v>
          </cell>
          <cell r="D2314">
            <v>715.09040000000005</v>
          </cell>
        </row>
        <row r="2315">
          <cell r="A2315" t="str">
            <v>001.38.00480</v>
          </cell>
          <cell r="B2315" t="str">
            <v>Execução de poço de visita conf. det. do dop n.4 120x120x70 cm</v>
          </cell>
          <cell r="C2315" t="str">
            <v>UN</v>
          </cell>
          <cell r="D2315">
            <v>804.0521</v>
          </cell>
        </row>
        <row r="2316">
          <cell r="A2316" t="str">
            <v>001.38.00500</v>
          </cell>
          <cell r="B2316" t="str">
            <v>Execução de poço de visita conf. det. do dop n.4 120x120x105 cm</v>
          </cell>
          <cell r="C2316" t="str">
            <v>UN</v>
          </cell>
          <cell r="D2316">
            <v>965.39700000000005</v>
          </cell>
        </row>
        <row r="2317">
          <cell r="A2317" t="str">
            <v>001.38.00520</v>
          </cell>
          <cell r="B2317" t="str">
            <v>Execução de poço de visita conf. det. do dop n.4 120x120x120 cm</v>
          </cell>
          <cell r="C2317" t="str">
            <v>UN</v>
          </cell>
          <cell r="D2317">
            <v>1020.6141</v>
          </cell>
        </row>
        <row r="2318">
          <cell r="A2318" t="str">
            <v>001.38.00540</v>
          </cell>
          <cell r="B2318" t="str">
            <v>Execução de poço de visita conf. det. do dop n.4 120x120x140 cm</v>
          </cell>
          <cell r="C2318" t="str">
            <v>UN</v>
          </cell>
          <cell r="D2318">
            <v>1469.8430000000001</v>
          </cell>
        </row>
        <row r="2319">
          <cell r="A2319" t="str">
            <v>001.38.00560</v>
          </cell>
          <cell r="B2319" t="str">
            <v>Execução de poço de visita conf. det. do dop n.4 120x120x190 cm</v>
          </cell>
          <cell r="C2319" t="str">
            <v>UN</v>
          </cell>
          <cell r="D2319">
            <v>1384.06</v>
          </cell>
        </row>
        <row r="2320">
          <cell r="A2320" t="str">
            <v>001.38.00580</v>
          </cell>
          <cell r="B2320" t="str">
            <v>Execução de caixa de passagem conf. det. n7 do dop 30 x 30 x 30 cm</v>
          </cell>
          <cell r="C2320" t="str">
            <v>UN</v>
          </cell>
          <cell r="D2320">
            <v>38.663499999999999</v>
          </cell>
        </row>
        <row r="2321">
          <cell r="A2321" t="str">
            <v>001.38.00600</v>
          </cell>
          <cell r="B2321" t="str">
            <v>Execução de caixa de passagem conf. det. n7 do dop 40 x 40 x 40 cm</v>
          </cell>
          <cell r="C2321" t="str">
            <v>UN</v>
          </cell>
          <cell r="D2321">
            <v>58.388500000000001</v>
          </cell>
        </row>
        <row r="2322">
          <cell r="A2322" t="str">
            <v>001.38.00620</v>
          </cell>
          <cell r="B2322" t="str">
            <v>Execução de caixa de passagem conf. det. n7 do dop 50 x 50 x 50 cm</v>
          </cell>
          <cell r="C2322" t="str">
            <v>UN</v>
          </cell>
          <cell r="D2322">
            <v>83.884299999999996</v>
          </cell>
        </row>
        <row r="2323">
          <cell r="A2323" t="str">
            <v>001.38.00640</v>
          </cell>
          <cell r="B2323" t="str">
            <v>Execução de caixa de passagem conf. det. n7 do dop 60 x 60 x 60 cm</v>
          </cell>
          <cell r="C2323" t="str">
            <v>UN</v>
          </cell>
          <cell r="D2323">
            <v>111.6461</v>
          </cell>
        </row>
        <row r="2324">
          <cell r="A2324" t="str">
            <v>001.38.00660</v>
          </cell>
          <cell r="B2324" t="str">
            <v>Execução de caixa de passagem conf. det. n7 do dop 70 x 70 x 70 cm</v>
          </cell>
          <cell r="C2324" t="str">
            <v>UN</v>
          </cell>
          <cell r="D2324">
            <v>114.449</v>
          </cell>
        </row>
        <row r="2325">
          <cell r="A2325" t="str">
            <v>001.38.00680</v>
          </cell>
          <cell r="B2325" t="str">
            <v>Execução de caixa de passagem conf. det. n7 do dop 80 x 80 x 80 cm</v>
          </cell>
          <cell r="C2325" t="str">
            <v>UN</v>
          </cell>
          <cell r="D2325">
            <v>145.4623</v>
          </cell>
        </row>
        <row r="2326">
          <cell r="A2326" t="str">
            <v>001.38.00700</v>
          </cell>
          <cell r="B2326" t="str">
            <v>Execução de caixa de passagem conf. det. n7 do dop 90 x 90 x 90 cm</v>
          </cell>
          <cell r="C2326" t="str">
            <v>UN</v>
          </cell>
          <cell r="D2326">
            <v>241.50059999999999</v>
          </cell>
        </row>
        <row r="2327">
          <cell r="A2327" t="str">
            <v>001.38.00720</v>
          </cell>
          <cell r="B2327" t="str">
            <v>Execução de caixa de passagem conf. det. n7 do dop 100 x 100 x 100 cm</v>
          </cell>
          <cell r="C2327" t="str">
            <v>UN</v>
          </cell>
          <cell r="D2327">
            <v>242.2895</v>
          </cell>
        </row>
        <row r="2328">
          <cell r="A2328" t="str">
            <v>001.38.00740</v>
          </cell>
          <cell r="B2328" t="str">
            <v>Execução de caixa de passagem conf. det. n7 do dop 100 x 100 x 120 cm</v>
          </cell>
          <cell r="C2328" t="str">
            <v>UND</v>
          </cell>
          <cell r="D2328">
            <v>329.363</v>
          </cell>
        </row>
        <row r="2329">
          <cell r="A2329" t="str">
            <v>001.38.00760</v>
          </cell>
          <cell r="B2329" t="str">
            <v>Execução de caixa de passagem conf. det. n7 do dop 110 x 0.60 x 0.60 cm</v>
          </cell>
          <cell r="C2329" t="str">
            <v>UN</v>
          </cell>
          <cell r="D2329">
            <v>10.512600000000001</v>
          </cell>
        </row>
        <row r="2330">
          <cell r="A2330" t="str">
            <v>001.38.00780</v>
          </cell>
          <cell r="B2330" t="str">
            <v>Execução de caixa de areia dimensões 50 x 50 x 50 cm</v>
          </cell>
          <cell r="C2330" t="str">
            <v>UN</v>
          </cell>
          <cell r="D2330">
            <v>83.884299999999996</v>
          </cell>
        </row>
        <row r="2331">
          <cell r="A2331" t="str">
            <v>001.38.00800</v>
          </cell>
          <cell r="B2331" t="str">
            <v>Execução de canaleta para talude em concreto simples traço 1:4:8 com 8 cm espessura conf. det. n.32 e 33</v>
          </cell>
          <cell r="C2331" t="str">
            <v>ML</v>
          </cell>
          <cell r="D2331">
            <v>27.216799999999999</v>
          </cell>
        </row>
        <row r="2332">
          <cell r="A2332" t="str">
            <v>001.38.00820</v>
          </cell>
          <cell r="B2332" t="str">
            <v>Execução de canaleta de tijolo maciço 1/2 vez l=0,30 m inclusive grelha de ferro</v>
          </cell>
          <cell r="C2332" t="str">
            <v>ML</v>
          </cell>
          <cell r="D2332">
            <v>74.859399999999994</v>
          </cell>
        </row>
        <row r="2333">
          <cell r="A2333" t="str">
            <v>001.38.00840</v>
          </cell>
          <cell r="B2333" t="str">
            <v>Fornecimento e instalação de aspersor ou irrigador para jardim de metal - diamentro 3/4""""""""</v>
          </cell>
          <cell r="C2333" t="str">
            <v>UN</v>
          </cell>
          <cell r="D2333">
            <v>15</v>
          </cell>
        </row>
        <row r="2334">
          <cell r="A2334" t="str">
            <v>001.39</v>
          </cell>
          <cell r="B2334" t="str">
            <v>LIMPEZA</v>
          </cell>
        </row>
        <row r="2335">
          <cell r="A2335" t="str">
            <v>001.39.00020</v>
          </cell>
          <cell r="B2335" t="str">
            <v>Limpeza geral da obra</v>
          </cell>
          <cell r="C2335" t="str">
            <v>M2</v>
          </cell>
          <cell r="D2335">
            <v>1.9156</v>
          </cell>
        </row>
        <row r="2336">
          <cell r="A2336" t="str">
            <v>001.39.00060</v>
          </cell>
          <cell r="B2336" t="str">
            <v>Execução de Retirada de entulho em Caçamba inclusive Carga Manual distância até 30 mts</v>
          </cell>
          <cell r="C2336" t="str">
            <v>M3</v>
          </cell>
          <cell r="D2336">
            <v>16.448899999999998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 "/>
      <sheetName val="CRONOGRAMA"/>
    </sheetNames>
    <sheetDataSet>
      <sheetData sheetId="0">
        <row r="4">
          <cell r="F4" t="str">
            <v>Extensão Aprox.:</v>
          </cell>
        </row>
        <row r="5">
          <cell r="F5" t="str">
            <v>Referência de Preços:</v>
          </cell>
        </row>
        <row r="7">
          <cell r="F7" t="str">
            <v>B.D.I.:</v>
          </cell>
        </row>
        <row r="11">
          <cell r="A11" t="str">
            <v>1.0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 "/>
      <sheetName val="CRONOGRAMA"/>
      <sheetName val="trans_betum_CGB"/>
      <sheetName val="ORÇAMENTO (2)"/>
    </sheetNames>
    <sheetDataSet>
      <sheetData sheetId="0">
        <row r="47">
          <cell r="D47" t="str">
            <v xml:space="preserve">UN 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RESUMO "/>
      <sheetName val="CRONOGRAMA"/>
      <sheetName val="COMPOSIÇÕES"/>
    </sheetNames>
    <sheetDataSet>
      <sheetData sheetId="0">
        <row r="29">
          <cell r="G29">
            <v>42829</v>
          </cell>
        </row>
        <row r="33">
          <cell r="D33" t="str">
            <v>Prefeitura Municipal de Primavera do Leste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  <sheetName val="PRO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agrama"/>
      <sheetName val="PATO"/>
      <sheetName val="Quantidades_vigente"/>
      <sheetName val="PATO_REV"/>
      <sheetName val="Planilha_Consolidada"/>
      <sheetName val="PROPOSTA"/>
      <sheetName val="Cronograma_PROPOSTA"/>
      <sheetName val="transporte"/>
      <sheetName val="EXTENSO"/>
      <sheetName val="GRUPOS"/>
      <sheetName val="Quantidades_REV"/>
      <sheetName val="Plan.Consolid."/>
      <sheetName val="transporte_REV"/>
      <sheetName val="PLAN.EQUIL.ECON"/>
      <sheetName val="Acresc. x Decresc."/>
      <sheetName val="Planilha Edital"/>
      <sheetName val="Jogo de Planilhas"/>
      <sheetName val="Defensa"/>
      <sheetName val="veic100"/>
      <sheetName val="Rem Prof - Dem Man"/>
      <sheetName val="Cronograma_PROPOSTA-REV"/>
      <sheetName val="SICRO2 -MAI-15"/>
      <sheetName val="ANP"/>
      <sheetName val="trans_betum_CGB"/>
    </sheetNames>
    <sheetDataSet>
      <sheetData sheetId="0" refreshError="1"/>
      <sheetData sheetId="1">
        <row r="31">
          <cell r="E31">
            <v>955.3</v>
          </cell>
          <cell r="G31">
            <v>972.4</v>
          </cell>
          <cell r="I31">
            <v>1024.5</v>
          </cell>
          <cell r="K31">
            <v>1039.2</v>
          </cell>
          <cell r="O31">
            <v>1121.2</v>
          </cell>
        </row>
        <row r="34">
          <cell r="K34">
            <v>165.90000000000009</v>
          </cell>
        </row>
        <row r="39">
          <cell r="G39">
            <v>69.700000000000045</v>
          </cell>
        </row>
        <row r="41">
          <cell r="G41">
            <v>3</v>
          </cell>
        </row>
        <row r="42">
          <cell r="G42">
            <v>16.55</v>
          </cell>
        </row>
        <row r="43">
          <cell r="G43">
            <v>41.480440024110933</v>
          </cell>
        </row>
        <row r="44">
          <cell r="G44">
            <v>14.700000000000045</v>
          </cell>
        </row>
        <row r="46">
          <cell r="G46">
            <v>559.20000000000005</v>
          </cell>
        </row>
        <row r="47">
          <cell r="G47">
            <v>685.7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G5">
            <v>1</v>
          </cell>
          <cell r="AH5" t="str">
            <v>Um</v>
          </cell>
        </row>
        <row r="6">
          <cell r="AG6">
            <v>2</v>
          </cell>
          <cell r="AH6" t="str">
            <v>Dois</v>
          </cell>
        </row>
        <row r="7">
          <cell r="AG7">
            <v>3</v>
          </cell>
          <cell r="AH7" t="str">
            <v>Três</v>
          </cell>
        </row>
        <row r="8">
          <cell r="AG8">
            <v>4</v>
          </cell>
          <cell r="AH8" t="str">
            <v>Quatro</v>
          </cell>
        </row>
        <row r="9">
          <cell r="AG9">
            <v>5</v>
          </cell>
          <cell r="AH9" t="str">
            <v>Cinco</v>
          </cell>
        </row>
        <row r="10">
          <cell r="AG10">
            <v>6</v>
          </cell>
          <cell r="AH10" t="str">
            <v>Seis</v>
          </cell>
        </row>
        <row r="11">
          <cell r="AG11">
            <v>7</v>
          </cell>
          <cell r="AH11" t="str">
            <v>Sete</v>
          </cell>
        </row>
        <row r="12">
          <cell r="AG12">
            <v>8</v>
          </cell>
          <cell r="AH12" t="str">
            <v>Oito</v>
          </cell>
        </row>
        <row r="13">
          <cell r="AG13">
            <v>9</v>
          </cell>
          <cell r="AH13" t="str">
            <v>Nove</v>
          </cell>
        </row>
        <row r="14">
          <cell r="AG14">
            <v>10</v>
          </cell>
          <cell r="AH14" t="str">
            <v>Dez</v>
          </cell>
        </row>
        <row r="15">
          <cell r="AG15">
            <v>11</v>
          </cell>
          <cell r="AH15" t="str">
            <v>Onze</v>
          </cell>
        </row>
        <row r="16">
          <cell r="AG16">
            <v>12</v>
          </cell>
          <cell r="AH16" t="str">
            <v>Doze</v>
          </cell>
        </row>
        <row r="17">
          <cell r="AG17">
            <v>13</v>
          </cell>
          <cell r="AH17" t="str">
            <v>Treze</v>
          </cell>
        </row>
        <row r="18">
          <cell r="AG18">
            <v>14</v>
          </cell>
          <cell r="AH18" t="str">
            <v>Quatorze</v>
          </cell>
        </row>
        <row r="19">
          <cell r="AG19">
            <v>15</v>
          </cell>
          <cell r="AH19" t="str">
            <v>Quinze</v>
          </cell>
        </row>
        <row r="20">
          <cell r="AG20">
            <v>16</v>
          </cell>
          <cell r="AH20" t="str">
            <v>Dezesseis</v>
          </cell>
        </row>
        <row r="21">
          <cell r="AG21">
            <v>17</v>
          </cell>
          <cell r="AH21" t="str">
            <v>Dezessete</v>
          </cell>
        </row>
        <row r="22">
          <cell r="AG22">
            <v>18</v>
          </cell>
          <cell r="AH22" t="str">
            <v>Dezoito</v>
          </cell>
        </row>
        <row r="23">
          <cell r="AG23">
            <v>19</v>
          </cell>
          <cell r="AH23" t="str">
            <v>Dezenove</v>
          </cell>
        </row>
        <row r="24">
          <cell r="AG24">
            <v>20</v>
          </cell>
          <cell r="AH24" t="str">
            <v>Vinte</v>
          </cell>
        </row>
        <row r="25">
          <cell r="AG25">
            <v>30</v>
          </cell>
          <cell r="AH25" t="str">
            <v>Trinta</v>
          </cell>
        </row>
        <row r="26">
          <cell r="AG26">
            <v>40</v>
          </cell>
          <cell r="AH26" t="str">
            <v>Quarenta</v>
          </cell>
        </row>
        <row r="27">
          <cell r="AG27">
            <v>50</v>
          </cell>
          <cell r="AH27" t="str">
            <v>Cinquenta</v>
          </cell>
        </row>
        <row r="28">
          <cell r="AG28">
            <v>60</v>
          </cell>
          <cell r="AH28" t="str">
            <v>Sessenta</v>
          </cell>
        </row>
        <row r="29">
          <cell r="AG29">
            <v>70</v>
          </cell>
          <cell r="AH29" t="str">
            <v>Setenta</v>
          </cell>
        </row>
        <row r="30">
          <cell r="AG30">
            <v>80</v>
          </cell>
          <cell r="AH30" t="str">
            <v>Oitenta</v>
          </cell>
        </row>
        <row r="31">
          <cell r="AG31">
            <v>90</v>
          </cell>
          <cell r="AH31" t="str">
            <v>Noventa</v>
          </cell>
        </row>
        <row r="32">
          <cell r="AG32">
            <v>100</v>
          </cell>
          <cell r="AH32" t="str">
            <v>Cem</v>
          </cell>
        </row>
        <row r="33">
          <cell r="AG33">
            <v>200</v>
          </cell>
          <cell r="AH33" t="str">
            <v>Duzentos</v>
          </cell>
        </row>
        <row r="34">
          <cell r="AG34">
            <v>300</v>
          </cell>
          <cell r="AH34" t="str">
            <v>Trezentos</v>
          </cell>
        </row>
        <row r="35">
          <cell r="AG35">
            <v>400</v>
          </cell>
          <cell r="AH35" t="str">
            <v>Quatrocentos</v>
          </cell>
        </row>
        <row r="36">
          <cell r="AG36">
            <v>500</v>
          </cell>
          <cell r="AH36" t="str">
            <v>Quinhentos</v>
          </cell>
        </row>
        <row r="37">
          <cell r="AG37">
            <v>600</v>
          </cell>
          <cell r="AH37" t="str">
            <v>Seiscentos</v>
          </cell>
        </row>
        <row r="38">
          <cell r="AG38">
            <v>700</v>
          </cell>
          <cell r="AH38" t="str">
            <v>Setecentos</v>
          </cell>
        </row>
        <row r="39">
          <cell r="AG39">
            <v>800</v>
          </cell>
          <cell r="AH39" t="str">
            <v>Oitocentos</v>
          </cell>
        </row>
        <row r="40">
          <cell r="AG40">
            <v>900</v>
          </cell>
          <cell r="AH40" t="str">
            <v>Novecentos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agrama"/>
      <sheetName val="PATO"/>
      <sheetName val="Quantidades_vigente"/>
      <sheetName val="PATO_REV"/>
      <sheetName val="Planilha_Consolidada"/>
      <sheetName val="PROPOSTA"/>
      <sheetName val="Cronograma_PROPOSTA"/>
      <sheetName val="transporte"/>
      <sheetName val="EXTENSO"/>
      <sheetName val="GRUPOS"/>
      <sheetName val="Quantidades_REV"/>
      <sheetName val="Plan.Consolid."/>
      <sheetName val="transporte_REV"/>
      <sheetName val="Jogo de Planilhas"/>
      <sheetName val="PLAN.EQUIL.ECON"/>
      <sheetName val="Acresc. x Decresc."/>
      <sheetName val="Planilha Edital"/>
      <sheetName val="Defensa"/>
      <sheetName val="veic100"/>
      <sheetName val="Rem Prof - Dem Man"/>
      <sheetName val="Cronograma_PROPOSTA-REV"/>
      <sheetName val="Estudo Viabilidade"/>
      <sheetName val="ANP"/>
      <sheetName val="trans_betum_CGB"/>
      <sheetName val="trans_betum_GOI"/>
      <sheetName val="trans_betum_BET"/>
      <sheetName val="SICRO2 -JUL16"/>
    </sheetNames>
    <sheetDataSet>
      <sheetData sheetId="0" refreshError="1"/>
      <sheetData sheetId="1">
        <row r="31">
          <cell r="E31">
            <v>955.3</v>
          </cell>
          <cell r="G31">
            <v>972.4</v>
          </cell>
          <cell r="I31">
            <v>1024.5</v>
          </cell>
          <cell r="K31">
            <v>1039.2</v>
          </cell>
          <cell r="O31">
            <v>1121.2</v>
          </cell>
        </row>
        <row r="34">
          <cell r="K34">
            <v>165.90000000000009</v>
          </cell>
        </row>
        <row r="39">
          <cell r="G39">
            <v>69.700000000000045</v>
          </cell>
        </row>
        <row r="41">
          <cell r="G41">
            <v>3</v>
          </cell>
        </row>
        <row r="42">
          <cell r="G42">
            <v>16.55</v>
          </cell>
        </row>
        <row r="43">
          <cell r="G43">
            <v>41.480440024110933</v>
          </cell>
        </row>
        <row r="44">
          <cell r="G44">
            <v>14.700000000000045</v>
          </cell>
        </row>
        <row r="46">
          <cell r="G46">
            <v>559.20000000000005</v>
          </cell>
        </row>
        <row r="47">
          <cell r="G47">
            <v>685.7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G5">
            <v>1</v>
          </cell>
          <cell r="AH5" t="str">
            <v>Um</v>
          </cell>
        </row>
        <row r="6">
          <cell r="AG6">
            <v>2</v>
          </cell>
          <cell r="AH6" t="str">
            <v>Dois</v>
          </cell>
        </row>
        <row r="7">
          <cell r="AG7">
            <v>3</v>
          </cell>
          <cell r="AH7" t="str">
            <v>Três</v>
          </cell>
        </row>
        <row r="8">
          <cell r="AG8">
            <v>4</v>
          </cell>
          <cell r="AH8" t="str">
            <v>Quatro</v>
          </cell>
        </row>
        <row r="9">
          <cell r="AG9">
            <v>5</v>
          </cell>
          <cell r="AH9" t="str">
            <v>Cinco</v>
          </cell>
        </row>
        <row r="10">
          <cell r="AG10">
            <v>6</v>
          </cell>
          <cell r="AH10" t="str">
            <v>Seis</v>
          </cell>
        </row>
        <row r="11">
          <cell r="AG11">
            <v>7</v>
          </cell>
          <cell r="AH11" t="str">
            <v>Sete</v>
          </cell>
        </row>
        <row r="12">
          <cell r="AG12">
            <v>8</v>
          </cell>
          <cell r="AH12" t="str">
            <v>Oito</v>
          </cell>
        </row>
        <row r="13">
          <cell r="AG13">
            <v>9</v>
          </cell>
          <cell r="AH13" t="str">
            <v>Nove</v>
          </cell>
        </row>
        <row r="14">
          <cell r="AG14">
            <v>10</v>
          </cell>
          <cell r="AH14" t="str">
            <v>Dez</v>
          </cell>
        </row>
        <row r="15">
          <cell r="AG15">
            <v>11</v>
          </cell>
          <cell r="AH15" t="str">
            <v>Onze</v>
          </cell>
        </row>
        <row r="16">
          <cell r="AG16">
            <v>12</v>
          </cell>
          <cell r="AH16" t="str">
            <v>Doze</v>
          </cell>
        </row>
        <row r="17">
          <cell r="AG17">
            <v>13</v>
          </cell>
          <cell r="AH17" t="str">
            <v>Treze</v>
          </cell>
        </row>
        <row r="18">
          <cell r="AG18">
            <v>14</v>
          </cell>
          <cell r="AH18" t="str">
            <v>Quatorze</v>
          </cell>
        </row>
        <row r="19">
          <cell r="AG19">
            <v>15</v>
          </cell>
          <cell r="AH19" t="str">
            <v>Quinze</v>
          </cell>
        </row>
        <row r="20">
          <cell r="AG20">
            <v>16</v>
          </cell>
          <cell r="AH20" t="str">
            <v>Dezesseis</v>
          </cell>
        </row>
        <row r="21">
          <cell r="AG21">
            <v>17</v>
          </cell>
          <cell r="AH21" t="str">
            <v>Dezessete</v>
          </cell>
        </row>
        <row r="22">
          <cell r="AG22">
            <v>18</v>
          </cell>
          <cell r="AH22" t="str">
            <v>Dezoito</v>
          </cell>
        </row>
        <row r="23">
          <cell r="AG23">
            <v>19</v>
          </cell>
          <cell r="AH23" t="str">
            <v>Dezenove</v>
          </cell>
        </row>
        <row r="24">
          <cell r="AG24">
            <v>20</v>
          </cell>
          <cell r="AH24" t="str">
            <v>Vinte</v>
          </cell>
        </row>
        <row r="25">
          <cell r="AG25">
            <v>30</v>
          </cell>
          <cell r="AH25" t="str">
            <v>Trinta</v>
          </cell>
        </row>
        <row r="26">
          <cell r="AG26">
            <v>40</v>
          </cell>
          <cell r="AH26" t="str">
            <v>Quarenta</v>
          </cell>
        </row>
        <row r="27">
          <cell r="AG27">
            <v>50</v>
          </cell>
          <cell r="AH27" t="str">
            <v>Cinquenta</v>
          </cell>
        </row>
        <row r="28">
          <cell r="AG28">
            <v>60</v>
          </cell>
          <cell r="AH28" t="str">
            <v>Sessenta</v>
          </cell>
        </row>
        <row r="29">
          <cell r="AG29">
            <v>70</v>
          </cell>
          <cell r="AH29" t="str">
            <v>Setenta</v>
          </cell>
        </row>
        <row r="30">
          <cell r="AG30">
            <v>80</v>
          </cell>
          <cell r="AH30" t="str">
            <v>Oitenta</v>
          </cell>
        </row>
        <row r="31">
          <cell r="AG31">
            <v>90</v>
          </cell>
          <cell r="AH31" t="str">
            <v>Noventa</v>
          </cell>
        </row>
        <row r="32">
          <cell r="AG32">
            <v>100</v>
          </cell>
          <cell r="AH32" t="str">
            <v>Cem</v>
          </cell>
        </row>
        <row r="33">
          <cell r="AG33">
            <v>200</v>
          </cell>
          <cell r="AH33" t="str">
            <v>Duzentos</v>
          </cell>
        </row>
        <row r="34">
          <cell r="AG34">
            <v>300</v>
          </cell>
          <cell r="AH34" t="str">
            <v>Trezentos</v>
          </cell>
        </row>
        <row r="35">
          <cell r="AG35">
            <v>400</v>
          </cell>
          <cell r="AH35" t="str">
            <v>Quatrocentos</v>
          </cell>
        </row>
        <row r="36">
          <cell r="AG36">
            <v>500</v>
          </cell>
          <cell r="AH36" t="str">
            <v>Quinhentos</v>
          </cell>
        </row>
        <row r="37">
          <cell r="AG37">
            <v>600</v>
          </cell>
          <cell r="AH37" t="str">
            <v>Seiscentos</v>
          </cell>
        </row>
        <row r="38">
          <cell r="AG38">
            <v>700</v>
          </cell>
          <cell r="AH38" t="str">
            <v>Setecentos</v>
          </cell>
        </row>
        <row r="39">
          <cell r="AG39">
            <v>800</v>
          </cell>
          <cell r="AH39" t="str">
            <v>Oitocentos</v>
          </cell>
        </row>
        <row r="40">
          <cell r="AG40">
            <v>900</v>
          </cell>
          <cell r="AH40" t="str">
            <v>Novecentos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s09.009.03"/>
      <sheetName val="2s09.009.05"/>
      <sheetName val="2S02.999.05"/>
      <sheetName val="2S02.999.03"/>
      <sheetName val="2S01.001.01"/>
      <sheetName val="1A00.902.01"/>
      <sheetName val="1A01.603.01"/>
      <sheetName val="CX COL"/>
      <sheetName val="1A00.901.51"/>
      <sheetName val="2S04.950.71"/>
      <sheetName val="2S04.942.52"/>
      <sheetName val="2S04.940.51"/>
      <sheetName val="2S04.940.52"/>
      <sheetName val="2S04.910.55"/>
      <sheetName val="1A01.894.51"/>
      <sheetName val="1A01.415.51"/>
      <sheetName val="1A01.410.51"/>
      <sheetName val="1A01.412.51"/>
      <sheetName val="2S04.910.53"/>
      <sheetName val="2S04.910.51"/>
      <sheetName val="2S04.111.51"/>
      <sheetName val="1A00.903.51"/>
      <sheetName val="2S04.110.71"/>
      <sheetName val="2S04.101.53"/>
      <sheetName val="1A01.765.51"/>
      <sheetName val="1A00.908.51"/>
      <sheetName val="2S04.100.73"/>
      <sheetName val="1A01.603.51"/>
      <sheetName val="2S04.101.52"/>
      <sheetName val="1A00.418.51"/>
      <sheetName val="1A00.717.00"/>
      <sheetName val="1A00.716.00"/>
      <sheetName val="1A01.760.51"/>
      <sheetName val="1A01.604.51"/>
      <sheetName val="1A01.401.01"/>
      <sheetName val="1A00.907.51"/>
      <sheetName val="1A01.512.60"/>
      <sheetName val="2 S 01.100.72"/>
      <sheetName val="1A01.893.01"/>
      <sheetName val="1A01.891.01"/>
      <sheetName val="2S04.400.01"/>
      <sheetName val="1A01.890.01"/>
      <sheetName val="1A01.780.01"/>
      <sheetName val="1A01.120.01"/>
      <sheetName val="1A01.105.01"/>
      <sheetName val="1A01.100.01"/>
      <sheetName val="3S01.930.00"/>
      <sheetName val="2S05.120.01"/>
      <sheetName val="2S01.100.01c"/>
      <sheetName val="2S01.100.01B"/>
      <sheetName val="2S05.102.00"/>
      <sheetName val="2S05.100.00"/>
      <sheetName val="4S06.121.01"/>
      <sheetName val="4S06.121.11"/>
      <sheetName val="4S06.200.01"/>
      <sheetName val="4S06.110.22"/>
      <sheetName val="4S06.100.21"/>
      <sheetName val="2S09.002.05"/>
      <sheetName val="2S02.501.52"/>
      <sheetName val="2S02.500.51"/>
      <sheetName val="2S02.300.00"/>
      <sheetName val="2S09.001.05"/>
      <sheetName val="2S02.200.01"/>
      <sheetName val="2S02.200.00"/>
      <sheetName val="2S02.110.00"/>
      <sheetName val="2S01.511.00"/>
      <sheetName val="2S01.100.10"/>
      <sheetName val="2S01.100.09"/>
      <sheetName val="2S01.100.01"/>
      <sheetName val="2S01.005.00"/>
      <sheetName val="DADOS"/>
      <sheetName val="eq"/>
      <sheetName val="mo"/>
      <sheetName val="mat"/>
      <sheetName val="plan"/>
      <sheetName val="RESUMO-SINF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8">
          <cell r="B8" t="str">
            <v>Mês: Maio/2005</v>
          </cell>
        </row>
      </sheetData>
      <sheetData sheetId="71" refreshError="1">
        <row r="2">
          <cell r="A2" t="str">
            <v>E001</v>
          </cell>
          <cell r="B2" t="str">
            <v>Trator de Esteiras-D41E-6- com lâmina (82 Kw)</v>
          </cell>
          <cell r="C2">
            <v>103.7694</v>
          </cell>
          <cell r="D2">
            <v>10.849399999999999</v>
          </cell>
        </row>
        <row r="3">
          <cell r="A3" t="str">
            <v>E002</v>
          </cell>
          <cell r="B3" t="str">
            <v>Trator de Esteiras D6M - com lâmina (104 kW)</v>
          </cell>
          <cell r="C3">
            <v>150.8794</v>
          </cell>
          <cell r="D3">
            <v>10.849399999999999</v>
          </cell>
        </row>
        <row r="4">
          <cell r="A4" t="str">
            <v>E003</v>
          </cell>
          <cell r="B4" t="str">
            <v>Trator de Esteiras D8R - com lâmina ( 228 kW)</v>
          </cell>
          <cell r="C4">
            <v>282.21390000000002</v>
          </cell>
          <cell r="D4">
            <v>10.849399999999999</v>
          </cell>
        </row>
        <row r="5">
          <cell r="A5" t="str">
            <v>E006</v>
          </cell>
          <cell r="B5" t="str">
            <v>Motoniveladora - 120H - (104 kW)</v>
          </cell>
          <cell r="C5">
            <v>110.3526</v>
          </cell>
          <cell r="D5">
            <v>11.4693</v>
          </cell>
        </row>
        <row r="6">
          <cell r="A6" t="str">
            <v>E007</v>
          </cell>
          <cell r="B6" t="str">
            <v>Trator Agricola - MF 292/4 - (77 kW)</v>
          </cell>
          <cell r="C6">
            <v>52.975200000000001</v>
          </cell>
          <cell r="D6">
            <v>8.3695000000000004</v>
          </cell>
        </row>
        <row r="7">
          <cell r="A7" t="str">
            <v>E010</v>
          </cell>
          <cell r="B7" t="str">
            <v>Carregadeira de Pneus - 950G - 3,1 m³ (135 kw)</v>
          </cell>
          <cell r="C7">
            <v>141.58940000000001</v>
          </cell>
          <cell r="D7">
            <v>10.849399999999999</v>
          </cell>
        </row>
        <row r="8">
          <cell r="A8" t="str">
            <v>E011</v>
          </cell>
          <cell r="B8" t="str">
            <v>Retroescavadeira - MF 86HF (57KW)</v>
          </cell>
          <cell r="C8">
            <v>52.539400000000001</v>
          </cell>
          <cell r="D8">
            <v>10.849399999999999</v>
          </cell>
        </row>
        <row r="9">
          <cell r="A9" t="str">
            <v>E013</v>
          </cell>
          <cell r="B9" t="str">
            <v>Rolo Compactador-CA-25-PP-pé de carneiro autop. 11,25t vibrat (85 kW)</v>
          </cell>
          <cell r="C9">
            <v>81.165000000000006</v>
          </cell>
          <cell r="D9">
            <v>8.3695000000000004</v>
          </cell>
        </row>
        <row r="10">
          <cell r="A10" t="str">
            <v>E016</v>
          </cell>
          <cell r="B10" t="str">
            <v>Carregadeira de Pneus - W-20 - 1,33 m³ (79 kW)</v>
          </cell>
          <cell r="C10">
            <v>80.969399999999993</v>
          </cell>
          <cell r="D10">
            <v>10.849399999999999</v>
          </cell>
        </row>
        <row r="11">
          <cell r="A11" t="str">
            <v>E062</v>
          </cell>
          <cell r="B11" t="str">
            <v>Escavadeira Hidráulica - 330 CL - com esteira - cap. 1,7 m³ (184 kM)</v>
          </cell>
          <cell r="C11">
            <v>254.59630000000001</v>
          </cell>
          <cell r="D11">
            <v>11.4693</v>
          </cell>
        </row>
        <row r="12">
          <cell r="A12" t="str">
            <v>E101</v>
          </cell>
          <cell r="B12" t="str">
            <v>Grade de Discos - GA 24 x 24</v>
          </cell>
          <cell r="C12">
            <v>1.8445</v>
          </cell>
          <cell r="D12">
            <v>0</v>
          </cell>
        </row>
        <row r="13">
          <cell r="A13" t="str">
            <v>E105</v>
          </cell>
          <cell r="B13" t="str">
            <v>Rolo Compactador-SP 8000 de pneus autoprop. 21 t (97kW)</v>
          </cell>
          <cell r="C13">
            <v>78.503500000000003</v>
          </cell>
          <cell r="D13">
            <v>8.3695000000000004</v>
          </cell>
        </row>
        <row r="14">
          <cell r="A14" t="str">
            <v>E107</v>
          </cell>
          <cell r="B14" t="str">
            <v>Vassoura Mecânica : - rebocável</v>
          </cell>
          <cell r="C14">
            <v>3.7631999999999999</v>
          </cell>
          <cell r="D14">
            <v>0</v>
          </cell>
        </row>
        <row r="15">
          <cell r="A15" t="str">
            <v>E108</v>
          </cell>
          <cell r="B15" t="str">
            <v>Distruidor de Agregados : - rebocável</v>
          </cell>
          <cell r="C15">
            <v>3.1970999999999998</v>
          </cell>
          <cell r="D15">
            <v>0</v>
          </cell>
        </row>
        <row r="16">
          <cell r="A16" t="str">
            <v>E110</v>
          </cell>
          <cell r="B16" t="str">
            <v>Tanque de Estocagem de Asfalto : - 20.000 1</v>
          </cell>
          <cell r="C16">
            <v>3.15</v>
          </cell>
          <cell r="D16">
            <v>0</v>
          </cell>
        </row>
        <row r="17">
          <cell r="A17" t="str">
            <v>E111</v>
          </cell>
          <cell r="B17" t="str">
            <v>Equip. Distribuição de Asfalto : - montado em caminhão (150 KW)</v>
          </cell>
          <cell r="C17">
            <v>90.014600000000002</v>
          </cell>
          <cell r="D17">
            <v>9.9193999999999996</v>
          </cell>
        </row>
        <row r="18">
          <cell r="A18" t="str">
            <v>E112</v>
          </cell>
          <cell r="B18" t="str">
            <v>Aquecedor de Fluido Térmico : TH III - (8 kW)</v>
          </cell>
          <cell r="C18">
            <v>14.9025</v>
          </cell>
          <cell r="D18">
            <v>0</v>
          </cell>
        </row>
        <row r="19">
          <cell r="A19" t="str">
            <v>E302</v>
          </cell>
          <cell r="B19" t="str">
            <v>Betoneira: - 320 1 (elétrica) (4 kW)</v>
          </cell>
          <cell r="C19">
            <v>8.6752000000000002</v>
          </cell>
          <cell r="D19">
            <v>8.3695000000000004</v>
          </cell>
        </row>
        <row r="20">
          <cell r="A20" t="str">
            <v>E304</v>
          </cell>
          <cell r="B20" t="str">
            <v>Transporte Manual : - carrinho de mão 80 1</v>
          </cell>
          <cell r="C20">
            <v>0.1421</v>
          </cell>
          <cell r="D20">
            <v>0</v>
          </cell>
        </row>
        <row r="21">
          <cell r="A21" t="str">
            <v>E306</v>
          </cell>
          <cell r="B21" t="str">
            <v>Vibrador de Concreto : VIP45/MT2 - de imersão (2 kW)</v>
          </cell>
          <cell r="C21">
            <v>7.8125</v>
          </cell>
          <cell r="D21">
            <v>7.4396000000000004</v>
          </cell>
        </row>
        <row r="22">
          <cell r="A22" t="str">
            <v>E311</v>
          </cell>
          <cell r="B22" t="str">
            <v>Fábric. Pré-Moldado Concreto : - tubos D=0,8m M / F (2 kW)</v>
          </cell>
          <cell r="C22">
            <v>5.0774999999999997</v>
          </cell>
          <cell r="D22">
            <v>0</v>
          </cell>
        </row>
        <row r="23">
          <cell r="A23" t="str">
            <v>E312</v>
          </cell>
          <cell r="B23" t="str">
            <v>Fábric. Pré-Moldado Concreto : - tubos D=1,00m M / F (2 kW)</v>
          </cell>
          <cell r="C23">
            <v>5.4814999999999996</v>
          </cell>
          <cell r="D23">
            <v>0</v>
          </cell>
        </row>
        <row r="24">
          <cell r="A24" t="str">
            <v>E402</v>
          </cell>
          <cell r="B24" t="str">
            <v>Caminhão Carroceria : - de madeira 15 t (170kW)</v>
          </cell>
          <cell r="C24">
            <v>88.628699999999995</v>
          </cell>
          <cell r="D24">
            <v>9.9193999999999996</v>
          </cell>
        </row>
        <row r="25">
          <cell r="A25" t="str">
            <v>E403</v>
          </cell>
          <cell r="B25" t="str">
            <v>Caminhão Carroceria : - de madeira 15 t (170 kW)</v>
          </cell>
          <cell r="C25">
            <v>88.628699999999995</v>
          </cell>
          <cell r="D25">
            <v>9.9193999999999996</v>
          </cell>
        </row>
        <row r="26">
          <cell r="A26" t="str">
            <v>E404</v>
          </cell>
          <cell r="B26" t="str">
            <v>Caminhão Basculante 2423 K - 10 m³ - 15 t (170 kW)</v>
          </cell>
          <cell r="C26">
            <v>92.033699999999996</v>
          </cell>
          <cell r="D26">
            <v>9.9193999999999996</v>
          </cell>
        </row>
        <row r="27">
          <cell r="A27" t="str">
            <v>E406</v>
          </cell>
          <cell r="B27" t="str">
            <v>Caminhão Tanque : L162/51 - 6.000 1 (150 kW)</v>
          </cell>
          <cell r="C27">
            <v>78.231999999999999</v>
          </cell>
          <cell r="D27">
            <v>9.9193999999999996</v>
          </cell>
        </row>
        <row r="28">
          <cell r="A28" t="str">
            <v>E407</v>
          </cell>
          <cell r="B28" t="str">
            <v>Caminhão Tanque : 2423 K - 10.000 1 (170 kW)</v>
          </cell>
          <cell r="C28">
            <v>89.6374</v>
          </cell>
          <cell r="D28">
            <v>9.9193999999999996</v>
          </cell>
        </row>
        <row r="29">
          <cell r="A29" t="str">
            <v>E408</v>
          </cell>
          <cell r="B29" t="str">
            <v>Caminhão carroceria : 710 / 37 - fixa 4 t (80 kW)</v>
          </cell>
          <cell r="C29">
            <v>45.011400000000002</v>
          </cell>
          <cell r="D29">
            <v>9.9193999999999996</v>
          </cell>
        </row>
        <row r="30">
          <cell r="A30" t="str">
            <v>E409</v>
          </cell>
          <cell r="B30" t="str">
            <v>Caminhão Carroceria : L1620/51 - fixa 9 t (150 kW)</v>
          </cell>
          <cell r="C30">
            <v>77.797700000000006</v>
          </cell>
          <cell r="D30">
            <v>9.9193999999999996</v>
          </cell>
        </row>
        <row r="31">
          <cell r="A31" t="str">
            <v>E416</v>
          </cell>
          <cell r="B31" t="str">
            <v>Veiculo Leve : - pick up (4 x 4) (97 kW)</v>
          </cell>
          <cell r="C31">
            <v>56.171999999999997</v>
          </cell>
          <cell r="D31">
            <v>8.9894999999999996</v>
          </cell>
        </row>
        <row r="32">
          <cell r="A32" t="str">
            <v>E432</v>
          </cell>
          <cell r="B32" t="str">
            <v>Caminhão Basculante: FM 12 6x4 - 20 t (279 kW)</v>
          </cell>
          <cell r="C32">
            <v>150.5478</v>
          </cell>
          <cell r="D32">
            <v>9.9193999999999996</v>
          </cell>
        </row>
        <row r="33">
          <cell r="A33" t="str">
            <v>E434</v>
          </cell>
          <cell r="B33" t="str">
            <v>Caminhão Carroceria : L 1620/51 - c/guindaste 6 t x m (150 kW)</v>
          </cell>
          <cell r="C33">
            <v>85.024199999999993</v>
          </cell>
          <cell r="D33">
            <v>9.9193999999999996</v>
          </cell>
        </row>
        <row r="34">
          <cell r="A34" t="str">
            <v>E508</v>
          </cell>
          <cell r="B34" t="str">
            <v>Grupo Gerador : GEHY-3 - 2,5 / 3,0 KVA (3kW)</v>
          </cell>
          <cell r="C34">
            <v>10.6907</v>
          </cell>
          <cell r="D34">
            <v>8.3695000000000004</v>
          </cell>
        </row>
        <row r="35">
          <cell r="A35" t="str">
            <v>E509</v>
          </cell>
          <cell r="B35" t="str">
            <v>Grupo Gerador : - GEHY - 18 - 16,8 / 18,5 KVA (15 kW)</v>
          </cell>
          <cell r="C35">
            <v>16.018699999999999</v>
          </cell>
          <cell r="D35">
            <v>8.3695000000000004</v>
          </cell>
        </row>
        <row r="36">
          <cell r="A36" t="str">
            <v>E904</v>
          </cell>
          <cell r="B36" t="str">
            <v>Máquina de Bancada : - serra circular de 12"</v>
          </cell>
          <cell r="C36">
            <v>0.15859999999999999</v>
          </cell>
          <cell r="D36">
            <v>0</v>
          </cell>
        </row>
        <row r="37">
          <cell r="A37" t="str">
            <v>E906</v>
          </cell>
          <cell r="B37" t="str">
            <v>Compactador Manual : ES 600 - soquete vibratório (2 kW)</v>
          </cell>
          <cell r="C37">
            <v>13.7362</v>
          </cell>
          <cell r="D37">
            <v>7.4396000000000004</v>
          </cell>
        </row>
        <row r="38">
          <cell r="A38" t="str">
            <v>E908</v>
          </cell>
          <cell r="B38" t="str">
            <v>Máquina para Pintura : - demarcação de faixas autoprop.(44 kW)</v>
          </cell>
          <cell r="C38">
            <v>52.059310000000004</v>
          </cell>
          <cell r="D38">
            <v>11.4693</v>
          </cell>
        </row>
        <row r="39">
          <cell r="A39" t="str">
            <v>E909</v>
          </cell>
          <cell r="B39" t="str">
            <v>Equip. para Hidrossemeadura : - 5.500 1 (125 kW)</v>
          </cell>
          <cell r="C39">
            <v>99.427700000000002</v>
          </cell>
          <cell r="D39">
            <v>9.9193999999999996</v>
          </cell>
        </row>
        <row r="40">
          <cell r="A40" t="str">
            <v>E920</v>
          </cell>
          <cell r="B40" t="str">
            <v>Máquina para Pintura : - de faixa a quente p/ mat. Termop. (22 kW)</v>
          </cell>
          <cell r="C40">
            <v>48.274099999999997</v>
          </cell>
          <cell r="D40">
            <v>11.4693</v>
          </cell>
        </row>
        <row r="41">
          <cell r="A41" t="str">
            <v>E921</v>
          </cell>
          <cell r="B41" t="str">
            <v>Fusor : - 600 1 (10kW)</v>
          </cell>
          <cell r="C41">
            <v>19.627500000000001</v>
          </cell>
          <cell r="D41">
            <v>0</v>
          </cell>
        </row>
        <row r="42">
          <cell r="A42" t="str">
            <v>E922</v>
          </cell>
          <cell r="B42" t="str">
            <v>Martelete : - perfurador/rompedor elétrico 11316 (1 KW)</v>
          </cell>
          <cell r="C42">
            <v>7.9108999999999998</v>
          </cell>
          <cell r="D42">
            <v>7.4396000000000004</v>
          </cell>
        </row>
      </sheetData>
      <sheetData sheetId="72" refreshError="1">
        <row r="2">
          <cell r="A2" t="str">
            <v>T314</v>
          </cell>
          <cell r="B2" t="str">
            <v>Operador de equp. Especial</v>
          </cell>
          <cell r="C2">
            <v>11.4693</v>
          </cell>
        </row>
        <row r="3">
          <cell r="A3" t="str">
            <v>T401</v>
          </cell>
          <cell r="B3" t="str">
            <v>Pré-marcador</v>
          </cell>
          <cell r="C3">
            <v>11.4693</v>
          </cell>
        </row>
        <row r="4">
          <cell r="A4" t="str">
            <v>T501</v>
          </cell>
          <cell r="B4" t="str">
            <v>Encarregado de turma</v>
          </cell>
          <cell r="C4">
            <v>10.2294</v>
          </cell>
        </row>
        <row r="5">
          <cell r="A5" t="str">
            <v>T511</v>
          </cell>
          <cell r="B5" t="str">
            <v>Encarregado De Pavimentação</v>
          </cell>
          <cell r="C5">
            <v>21.698699999999999</v>
          </cell>
        </row>
        <row r="7">
          <cell r="A7" t="str">
            <v>T602</v>
          </cell>
          <cell r="B7" t="str">
            <v>Montador</v>
          </cell>
          <cell r="C7">
            <v>7.4394999999999998</v>
          </cell>
        </row>
        <row r="8">
          <cell r="A8" t="str">
            <v>T603</v>
          </cell>
          <cell r="B8" t="str">
            <v>Carpinteiro</v>
          </cell>
          <cell r="C8">
            <v>7.4394999999999998</v>
          </cell>
        </row>
        <row r="9">
          <cell r="A9" t="str">
            <v>T604</v>
          </cell>
          <cell r="B9" t="str">
            <v>Pedreiro</v>
          </cell>
          <cell r="C9">
            <v>7.4394999999999998</v>
          </cell>
        </row>
        <row r="10">
          <cell r="A10" t="str">
            <v>T701</v>
          </cell>
          <cell r="B10" t="str">
            <v>Servente</v>
          </cell>
          <cell r="C10">
            <v>5.2697000000000003</v>
          </cell>
        </row>
      </sheetData>
      <sheetData sheetId="73" refreshError="1"/>
      <sheetData sheetId="74" refreshError="1"/>
      <sheetData sheetId="7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gráfico"/>
      <sheetName val="padrão"/>
      <sheetName val="abc"/>
      <sheetName val="QUANT E CUSTOS"/>
      <sheetName val="plan.preçounit."/>
      <sheetName val="cron.físico"/>
      <sheetName val="qd transp"/>
      <sheetName val="PATO"/>
      <sheetName val="mist.bet.usin.frio"/>
      <sheetName val="Aqui. bet. mist. a frio"/>
      <sheetName val="Transp. mat. bet. usinado a f"/>
      <sheetName val="Rec. do rev. com MBUF"/>
      <sheetName val="Transporte RR-1C"/>
      <sheetName val="rem.prof.dem.manual"/>
      <sheetName val="Rec. man aterro"/>
      <sheetName val="Remoc.CG"/>
      <sheetName val="Limp. vala"/>
      <sheetName val="Limp. bueiro"/>
      <sheetName val="Desob.bueiro"/>
      <sheetName val="caiação"/>
      <sheetName val="Rem. Barreira"/>
      <sheetName val="Roç. colonião"/>
      <sheetName val="veículo até 100hp"/>
      <sheetName val="Trans_Carr_Pav (cercas)"/>
      <sheetName val="SBRP"/>
      <sheetName val="Mobilização"/>
      <sheetName val="LAYOUT_CANTEIRO"/>
      <sheetName val="Prancha"/>
      <sheetName val="sinapi"/>
      <sheetName val="custo_trans_betum"/>
      <sheetName val="PATO_km614,4_km799,3 - rev06 - "/>
    </sheetNames>
    <definedNames>
      <definedName name="bb" refersTo="#REF!"/>
      <definedName name="çç" refersTo="#REF!"/>
      <definedName name="Croquiiii" refersTo="#REF!"/>
      <definedName name="Extenso" refersTo="#REF!"/>
      <definedName name="LASTRO" refersTo="#REF!"/>
      <definedName name="llllllll" refersTo="#REF!"/>
      <definedName name="mod1.ext" refersTo="#REF!"/>
      <definedName name="módulo1.Extenso" refersTo="#REF!"/>
      <definedName name="Ponte" refersTo="#REF!"/>
      <definedName name="pte" refersTo="#REF!"/>
      <definedName name="QQ_2" refersTo="#REF!"/>
      <definedName name="qq_2_" refersTo="#REF!"/>
      <definedName name="rach" refersTo="#REF!"/>
      <definedName name="Rachão" refersTo="#REF!"/>
      <definedName name="rec" refersTo="#REF!"/>
      <definedName name="recc" refersTo="#REF!"/>
      <definedName name="res" refersTo="#REF!"/>
      <definedName name="RESUMO" refersTo="#REF!"/>
      <definedName name="S" refersTo="#REF!"/>
      <definedName name="TESTE" refersTo="#REF!"/>
      <definedName name="wew" refersTo="#REF!"/>
      <definedName name="WEWRWR" refersTo="#REF!"/>
      <definedName name="xx" refersTo="#REF!"/>
      <definedName name="XXX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gráfico"/>
      <sheetName val="padrão"/>
      <sheetName val="abc"/>
      <sheetName val="QUANT E CUSTOS"/>
      <sheetName val="plan.preçounit."/>
      <sheetName val="cron.físico"/>
      <sheetName val="qd transp"/>
      <sheetName val="PATO"/>
      <sheetName val="mist.bet.usin.frio"/>
      <sheetName val="Aqui. bet. mist. a frio"/>
      <sheetName val="Transp. mat. bet. usinado a f"/>
      <sheetName val="Rec. do rev. com MBUF"/>
      <sheetName val="Transporte RR-1C"/>
      <sheetName val="rem.prof.dem.manual"/>
      <sheetName val="Rec. man aterro"/>
      <sheetName val="Remoc.CG"/>
      <sheetName val="Limp. vala"/>
      <sheetName val="Limp. bueiro"/>
      <sheetName val="Desob.bueiro"/>
      <sheetName val="caiação"/>
      <sheetName val="Rem. Barreira"/>
      <sheetName val="Roç. colonião"/>
      <sheetName val="veículo até 100hp"/>
      <sheetName val="Trans_Carr_Pav (cercas)"/>
      <sheetName val="SBRP"/>
      <sheetName val="Mobilização"/>
      <sheetName val="LAYOUT_CANTEIRO"/>
      <sheetName val="Prancha"/>
      <sheetName val="sinapi"/>
      <sheetName val="custo_trans_betum"/>
      <sheetName val="PATO_km614,4_km799,3 - rev06 - "/>
    </sheetNames>
    <definedNames>
      <definedName name="bb" refersTo="#REF!"/>
      <definedName name="çç" refersTo="#REF!"/>
      <definedName name="Croquiiii" refersTo="#REF!"/>
      <definedName name="Extenso" refersTo="#REF!"/>
      <definedName name="LASTRO" refersTo="#REF!"/>
      <definedName name="llllllll" refersTo="#REF!"/>
      <definedName name="mod1.ext" refersTo="#REF!"/>
      <definedName name="módulo1.Extenso" refersTo="#REF!"/>
      <definedName name="Ponte" refersTo="#REF!"/>
      <definedName name="pte" refersTo="#REF!"/>
      <definedName name="QQ_2" refersTo="#REF!"/>
      <definedName name="qq_2_" refersTo="#REF!"/>
      <definedName name="rach" refersTo="#REF!"/>
      <definedName name="Rachão" refersTo="#REF!"/>
      <definedName name="rec" refersTo="#REF!"/>
      <definedName name="recc" refersTo="#REF!"/>
      <definedName name="res" refersTo="#REF!"/>
      <definedName name="S" refersTo="#REF!"/>
      <definedName name="TESTE" refersTo="#REF!"/>
      <definedName name="wew" refersTo="#REF!"/>
      <definedName name="WEWRWR" refersTo="#REF!"/>
      <definedName name="xx" refersTo="#REF!"/>
      <definedName name="XXX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roqui"/>
      <sheetName val="Pato"/>
      <sheetName val="CALCULOS AUXILIARES"/>
      <sheetName val="Q Custo"/>
      <sheetName val="Cronog"/>
      <sheetName val="Transp"/>
      <sheetName val="Memorial"/>
      <sheetName val="Memorial II"/>
      <sheetName val="SERV MAT BET"/>
      <sheetName val="TRANSP FRIO E QUENTE"/>
      <sheetName val="Comp P Unit "/>
      <sheetName val="C MÃO OBRA"/>
      <sheetName val="CUSTO MATERIAL"/>
      <sheetName val="CUSTO EQUIP"/>
      <sheetName val="MOBIL_INST_CANT"/>
      <sheetName val="COMP TRANSP EQUIP"/>
      <sheetName val="Plan1"/>
    </sheetNames>
    <sheetDataSet>
      <sheetData sheetId="0">
        <row r="3">
          <cell r="B3" t="str">
            <v>: BR-364/MT</v>
          </cell>
        </row>
        <row r="4">
          <cell r="I4" t="str">
            <v>SR/DNIT/MT</v>
          </cell>
        </row>
        <row r="5">
          <cell r="B5" t="str">
            <v>: DIV. GO/MT - DIV. MT/RO</v>
          </cell>
        </row>
        <row r="6">
          <cell r="B6" t="str">
            <v>: ENTR. MT-461(A) (Km 112,90) - ENTR. MT-270(B) (Km 215,90)</v>
          </cell>
          <cell r="I6" t="str">
            <v>Lote 02</v>
          </cell>
        </row>
        <row r="7">
          <cell r="A7" t="str">
            <v>EXTENSÃO</v>
          </cell>
          <cell r="B7" t="str">
            <v>: 103,00 Km</v>
          </cell>
        </row>
      </sheetData>
      <sheetData sheetId="1">
        <row r="1">
          <cell r="A1" t="str">
            <v>MT - DNIT - Superintendencia Regional no Estado do Mato Grosso</v>
          </cell>
        </row>
      </sheetData>
      <sheetData sheetId="2">
        <row r="12">
          <cell r="E12">
            <v>2916.8777473920004</v>
          </cell>
        </row>
      </sheetData>
      <sheetData sheetId="3"/>
      <sheetData sheetId="4"/>
      <sheetData sheetId="5"/>
      <sheetData sheetId="6"/>
      <sheetData sheetId="7"/>
      <sheetData sheetId="8">
        <row r="12">
          <cell r="E12">
            <v>2916.8777473920004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opLeftCell="A13" zoomScaleSheetLayoutView="100" workbookViewId="0">
      <selection activeCell="F24" sqref="F24"/>
    </sheetView>
  </sheetViews>
  <sheetFormatPr defaultColWidth="14.42578125" defaultRowHeight="12.75"/>
  <cols>
    <col min="1" max="1" width="9.85546875" style="46" customWidth="1"/>
    <col min="2" max="2" width="9" style="46" customWidth="1"/>
    <col min="3" max="3" width="14" style="46" customWidth="1"/>
    <col min="4" max="4" width="82.42578125" style="47" customWidth="1"/>
    <col min="5" max="5" width="8.28515625" style="44" bestFit="1" customWidth="1"/>
    <col min="6" max="6" width="13.28515625" style="1" customWidth="1"/>
    <col min="7" max="7" width="11.42578125" style="1" customWidth="1"/>
    <col min="8" max="8" width="12.7109375" style="1" customWidth="1"/>
    <col min="9" max="9" width="8.85546875" style="16" customWidth="1"/>
    <col min="10" max="10" width="4.85546875" style="1" customWidth="1"/>
    <col min="11" max="11" width="18.42578125" style="50" customWidth="1"/>
    <col min="12" max="16384" width="14.42578125" style="1"/>
  </cols>
  <sheetData>
    <row r="1" spans="1:11" ht="20.100000000000001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</row>
    <row r="2" spans="1:11" ht="20.100000000000001" customHeight="1">
      <c r="A2" s="438"/>
      <c r="B2" s="438"/>
      <c r="C2" s="438"/>
      <c r="D2" s="438"/>
      <c r="E2" s="438"/>
      <c r="F2" s="438"/>
      <c r="G2" s="438"/>
      <c r="H2" s="438"/>
      <c r="I2" s="438"/>
    </row>
    <row r="3" spans="1:11" ht="20.100000000000001" customHeight="1">
      <c r="A3" s="2"/>
      <c r="B3" s="2"/>
      <c r="C3" s="2"/>
      <c r="D3" s="3"/>
      <c r="E3" s="3"/>
      <c r="F3" s="3"/>
      <c r="G3" s="3"/>
      <c r="H3" s="3"/>
      <c r="I3" s="3"/>
    </row>
    <row r="4" spans="1:11" s="6" customFormat="1" ht="20.100000000000001" customHeight="1">
      <c r="A4" s="4" t="s">
        <v>1</v>
      </c>
      <c r="B4" s="439" t="s">
        <v>40</v>
      </c>
      <c r="C4" s="439"/>
      <c r="D4" s="439"/>
      <c r="E4" s="3"/>
      <c r="F4" s="440" t="s">
        <v>70</v>
      </c>
      <c r="G4" s="5" t="s">
        <v>43</v>
      </c>
      <c r="I4" s="5"/>
      <c r="K4" s="51"/>
    </row>
    <row r="5" spans="1:11" s="6" customFormat="1" ht="20.100000000000001" customHeight="1">
      <c r="E5" s="3"/>
      <c r="F5" s="440"/>
      <c r="G5" s="5" t="s">
        <v>44</v>
      </c>
      <c r="H5" s="7"/>
      <c r="I5" s="8"/>
      <c r="K5" s="51"/>
    </row>
    <row r="6" spans="1:11" s="6" customFormat="1" ht="20.100000000000001" customHeight="1">
      <c r="A6" s="4" t="s">
        <v>2</v>
      </c>
      <c r="B6" s="441" t="s">
        <v>58</v>
      </c>
      <c r="C6" s="441"/>
      <c r="D6" s="441"/>
      <c r="E6" s="9"/>
      <c r="F6" s="10" t="s">
        <v>5</v>
      </c>
      <c r="G6" s="11">
        <v>0.2777</v>
      </c>
      <c r="I6" s="11"/>
      <c r="K6" s="51"/>
    </row>
    <row r="7" spans="1:11" s="6" customFormat="1" ht="20.100000000000001" customHeight="1">
      <c r="B7" s="441" t="s">
        <v>59</v>
      </c>
      <c r="C7" s="441"/>
      <c r="D7" s="441"/>
      <c r="E7" s="9"/>
      <c r="F7" s="10"/>
      <c r="G7" s="11"/>
      <c r="I7" s="11"/>
      <c r="K7" s="51"/>
    </row>
    <row r="8" spans="1:11" s="6" customFormat="1" ht="20.100000000000001" customHeight="1">
      <c r="A8" s="4" t="s">
        <v>3</v>
      </c>
      <c r="B8" s="441" t="s">
        <v>4</v>
      </c>
      <c r="C8" s="441"/>
      <c r="D8" s="441"/>
      <c r="E8" s="9"/>
      <c r="F8" s="10" t="s">
        <v>41</v>
      </c>
      <c r="G8" s="48">
        <v>1652.5</v>
      </c>
      <c r="H8" s="10" t="s">
        <v>42</v>
      </c>
      <c r="I8" s="48">
        <v>7</v>
      </c>
      <c r="K8" s="51"/>
    </row>
    <row r="9" spans="1:11" ht="6" customHeight="1">
      <c r="A9" s="12"/>
      <c r="B9" s="12"/>
      <c r="C9" s="12"/>
      <c r="D9" s="13"/>
      <c r="E9" s="14"/>
      <c r="F9" s="15"/>
      <c r="G9" s="48"/>
      <c r="H9" s="15"/>
    </row>
    <row r="10" spans="1:11" s="20" customFormat="1" ht="30" customHeight="1">
      <c r="A10" s="17" t="s">
        <v>6</v>
      </c>
      <c r="B10" s="442" t="s">
        <v>47</v>
      </c>
      <c r="C10" s="443"/>
      <c r="D10" s="18" t="s">
        <v>7</v>
      </c>
      <c r="E10" s="17" t="s">
        <v>8</v>
      </c>
      <c r="F10" s="17" t="s">
        <v>9</v>
      </c>
      <c r="G10" s="18" t="s">
        <v>10</v>
      </c>
      <c r="H10" s="18" t="s">
        <v>11</v>
      </c>
      <c r="I10" s="19" t="s">
        <v>12</v>
      </c>
      <c r="K10" s="53" t="s">
        <v>49</v>
      </c>
    </row>
    <row r="11" spans="1:11" s="27" customFormat="1" ht="20.100000000000001" customHeight="1">
      <c r="A11" s="21">
        <v>1</v>
      </c>
      <c r="B11" s="22"/>
      <c r="C11" s="22"/>
      <c r="D11" s="22" t="s">
        <v>48</v>
      </c>
      <c r="E11" s="23"/>
      <c r="F11" s="24"/>
      <c r="G11" s="24"/>
      <c r="H11" s="25">
        <f>SUM(H12:H25)</f>
        <v>220201.53999999998</v>
      </c>
      <c r="I11" s="26">
        <f>H11/H26</f>
        <v>1</v>
      </c>
      <c r="K11" s="52"/>
    </row>
    <row r="12" spans="1:11" s="15" customFormat="1" ht="20.100000000000001" customHeight="1">
      <c r="A12" s="28" t="s">
        <v>13</v>
      </c>
      <c r="B12" s="28" t="s">
        <v>27</v>
      </c>
      <c r="C12" s="28" t="s">
        <v>30</v>
      </c>
      <c r="D12" s="29" t="s">
        <v>31</v>
      </c>
      <c r="E12" s="30" t="s">
        <v>25</v>
      </c>
      <c r="F12" s="31">
        <f>TRUNC(G8*I8,2)</f>
        <v>11567.5</v>
      </c>
      <c r="G12" s="32">
        <f>TRUNC(K12+(K12*$G$6),2)</f>
        <v>0.79</v>
      </c>
      <c r="H12" s="33">
        <f>TRUNC(F12*G12,2)</f>
        <v>9138.32</v>
      </c>
      <c r="I12" s="34">
        <f>H12/$H$26</f>
        <v>4.1499800591766979E-2</v>
      </c>
      <c r="K12" s="50">
        <v>0.62</v>
      </c>
    </row>
    <row r="13" spans="1:11" s="15" customFormat="1" ht="20.100000000000001" customHeight="1">
      <c r="A13" s="28" t="s">
        <v>15</v>
      </c>
      <c r="B13" s="28" t="s">
        <v>27</v>
      </c>
      <c r="C13" s="28" t="s">
        <v>32</v>
      </c>
      <c r="D13" s="29" t="s">
        <v>69</v>
      </c>
      <c r="E13" s="30" t="s">
        <v>14</v>
      </c>
      <c r="F13" s="31">
        <f>TRUNC(F12*0.2,3)</f>
        <v>2313.5</v>
      </c>
      <c r="G13" s="32">
        <f t="shared" ref="G13:G24" si="0">TRUNC(K13+(K13*$G$6),2)</f>
        <v>13.04</v>
      </c>
      <c r="H13" s="33">
        <f>TRUNC(F13*G13,2)</f>
        <v>30168.04</v>
      </c>
      <c r="I13" s="34">
        <f>H13/$H$26</f>
        <v>0.13700194830608362</v>
      </c>
      <c r="K13" s="50">
        <v>10.210000000000001</v>
      </c>
    </row>
    <row r="14" spans="1:11" s="15" customFormat="1" ht="20.100000000000001" customHeight="1">
      <c r="A14" s="28" t="s">
        <v>16</v>
      </c>
      <c r="B14" s="28" t="s">
        <v>27</v>
      </c>
      <c r="C14" s="28" t="s">
        <v>23</v>
      </c>
      <c r="D14" s="29" t="s">
        <v>24</v>
      </c>
      <c r="E14" s="30" t="s">
        <v>25</v>
      </c>
      <c r="F14" s="31">
        <f>TRUNC(G8*I8,2)</f>
        <v>11567.5</v>
      </c>
      <c r="G14" s="32">
        <f t="shared" si="0"/>
        <v>0.28999999999999998</v>
      </c>
      <c r="H14" s="33">
        <f t="shared" ref="H14:H24" si="1">TRUNC(F14*G14,2)</f>
        <v>3354.57</v>
      </c>
      <c r="I14" s="34">
        <f>H14/$H$26</f>
        <v>1.5234089643514756E-2</v>
      </c>
      <c r="K14" s="50">
        <v>0.23</v>
      </c>
    </row>
    <row r="15" spans="1:11" s="15" customFormat="1" ht="20.100000000000001" customHeight="1">
      <c r="A15" s="28" t="s">
        <v>17</v>
      </c>
      <c r="B15" s="28" t="s">
        <v>27</v>
      </c>
      <c r="C15" s="28" t="s">
        <v>33</v>
      </c>
      <c r="D15" s="29" t="s">
        <v>50</v>
      </c>
      <c r="E15" s="30" t="s">
        <v>25</v>
      </c>
      <c r="F15" s="31">
        <f>TRUNC(G8*I8,2)</f>
        <v>11567.5</v>
      </c>
      <c r="G15" s="32">
        <f t="shared" si="0"/>
        <v>3.39</v>
      </c>
      <c r="H15" s="33">
        <f t="shared" si="1"/>
        <v>39213.82</v>
      </c>
      <c r="I15" s="34">
        <f>H15/$H$26</f>
        <v>0.17808149752267854</v>
      </c>
      <c r="K15" s="50">
        <v>2.66</v>
      </c>
    </row>
    <row r="16" spans="1:11" s="15" customFormat="1" ht="20.100000000000001" customHeight="1">
      <c r="A16" s="28" t="s">
        <v>18</v>
      </c>
      <c r="B16" s="28" t="s">
        <v>27</v>
      </c>
      <c r="C16" s="28" t="s">
        <v>34</v>
      </c>
      <c r="D16" s="29" t="s">
        <v>35</v>
      </c>
      <c r="E16" s="30" t="s">
        <v>25</v>
      </c>
      <c r="F16" s="31">
        <f>TRUNC(G8*I8,2)</f>
        <v>11567.5</v>
      </c>
      <c r="G16" s="32">
        <f t="shared" si="0"/>
        <v>0.67</v>
      </c>
      <c r="H16" s="33">
        <f t="shared" si="1"/>
        <v>7750.22</v>
      </c>
      <c r="I16" s="34">
        <f t="shared" ref="I16" si="2">H16/$H$26</f>
        <v>3.519602996418645E-2</v>
      </c>
      <c r="K16" s="50">
        <v>0.53</v>
      </c>
    </row>
    <row r="17" spans="1:12" s="15" customFormat="1" ht="20.100000000000001" customHeight="1">
      <c r="A17" s="28" t="s">
        <v>19</v>
      </c>
      <c r="B17" s="28" t="s">
        <v>27</v>
      </c>
      <c r="C17" s="28" t="s">
        <v>37</v>
      </c>
      <c r="D17" s="29" t="s">
        <v>51</v>
      </c>
      <c r="E17" s="30" t="s">
        <v>28</v>
      </c>
      <c r="F17" s="31">
        <f>TRUNC(F14*0.0012,3)</f>
        <v>13.881</v>
      </c>
      <c r="G17" s="32">
        <f t="shared" si="0"/>
        <v>2602.0300000000002</v>
      </c>
      <c r="H17" s="33">
        <f t="shared" si="1"/>
        <v>36118.769999999997</v>
      </c>
      <c r="I17" s="34">
        <f t="shared" ref="I17:I24" si="3">H17/$H$26</f>
        <v>0.16402596457772275</v>
      </c>
      <c r="K17" s="50">
        <v>2036.5</v>
      </c>
    </row>
    <row r="18" spans="1:12" s="15" customFormat="1" ht="20.100000000000001" customHeight="1">
      <c r="A18" s="28" t="s">
        <v>21</v>
      </c>
      <c r="B18" s="28" t="s">
        <v>27</v>
      </c>
      <c r="C18" s="28" t="s">
        <v>38</v>
      </c>
      <c r="D18" s="29" t="s">
        <v>52</v>
      </c>
      <c r="E18" s="30" t="s">
        <v>28</v>
      </c>
      <c r="F18" s="31">
        <f>TRUNC(F15*0.003,3)</f>
        <v>34.701999999999998</v>
      </c>
      <c r="G18" s="32">
        <f>TRUNC(K18+(K18*$G$6),2)</f>
        <v>1405.47</v>
      </c>
      <c r="H18" s="33">
        <f>TRUNC(F18*G18,2)</f>
        <v>48772.61</v>
      </c>
      <c r="I18" s="34">
        <f t="shared" si="3"/>
        <v>0.22149077613172008</v>
      </c>
      <c r="K18" s="50">
        <v>1100</v>
      </c>
    </row>
    <row r="19" spans="1:12" s="15" customFormat="1" ht="20.100000000000001" customHeight="1">
      <c r="A19" s="28" t="s">
        <v>20</v>
      </c>
      <c r="B19" s="28" t="s">
        <v>27</v>
      </c>
      <c r="C19" s="28" t="s">
        <v>29</v>
      </c>
      <c r="D19" s="29" t="s">
        <v>55</v>
      </c>
      <c r="E19" s="30" t="s">
        <v>28</v>
      </c>
      <c r="F19" s="31">
        <f>F17</f>
        <v>13.881</v>
      </c>
      <c r="G19" s="32">
        <f t="shared" si="0"/>
        <v>117.1</v>
      </c>
      <c r="H19" s="33">
        <f t="shared" si="1"/>
        <v>1625.46</v>
      </c>
      <c r="I19" s="34">
        <f t="shared" si="3"/>
        <v>7.3816922442958401E-3</v>
      </c>
      <c r="K19" s="50">
        <v>91.65</v>
      </c>
    </row>
    <row r="20" spans="1:12" s="15" customFormat="1" ht="20.100000000000001" customHeight="1">
      <c r="A20" s="28" t="s">
        <v>22</v>
      </c>
      <c r="B20" s="28" t="s">
        <v>27</v>
      </c>
      <c r="C20" s="28" t="s">
        <v>29</v>
      </c>
      <c r="D20" s="29" t="s">
        <v>56</v>
      </c>
      <c r="E20" s="30" t="s">
        <v>28</v>
      </c>
      <c r="F20" s="31">
        <f>F18</f>
        <v>34.701999999999998</v>
      </c>
      <c r="G20" s="32">
        <f t="shared" si="0"/>
        <v>117.1</v>
      </c>
      <c r="H20" s="33">
        <f t="shared" si="1"/>
        <v>4063.6</v>
      </c>
      <c r="I20" s="34">
        <f t="shared" si="3"/>
        <v>1.8454003546024247E-2</v>
      </c>
      <c r="K20" s="50">
        <v>91.65</v>
      </c>
    </row>
    <row r="21" spans="1:12" s="15" customFormat="1" ht="20.100000000000001" customHeight="1">
      <c r="A21" s="28" t="s">
        <v>63</v>
      </c>
      <c r="B21" s="28" t="s">
        <v>27</v>
      </c>
      <c r="C21" s="28" t="s">
        <v>36</v>
      </c>
      <c r="D21" s="29" t="s">
        <v>61</v>
      </c>
      <c r="E21" s="30" t="s">
        <v>53</v>
      </c>
      <c r="F21" s="31">
        <f>TRUNC(F13*1.84*3.15,3)</f>
        <v>13409.046</v>
      </c>
      <c r="G21" s="32">
        <f t="shared" si="0"/>
        <v>0.72</v>
      </c>
      <c r="H21" s="33">
        <f t="shared" si="1"/>
        <v>9654.51</v>
      </c>
      <c r="I21" s="34">
        <f t="shared" si="3"/>
        <v>4.3843971300109898E-2</v>
      </c>
      <c r="K21" s="50">
        <v>0.56999999999999995</v>
      </c>
    </row>
    <row r="22" spans="1:12" s="15" customFormat="1" ht="20.100000000000001" customHeight="1">
      <c r="A22" s="28" t="s">
        <v>64</v>
      </c>
      <c r="B22" s="28" t="s">
        <v>27</v>
      </c>
      <c r="C22" s="28" t="s">
        <v>60</v>
      </c>
      <c r="D22" s="29" t="s">
        <v>62</v>
      </c>
      <c r="E22" s="30" t="s">
        <v>53</v>
      </c>
      <c r="F22" s="31">
        <f>TRUNC(F13*1.84*10,3)</f>
        <v>42568.4</v>
      </c>
      <c r="G22" s="32">
        <f t="shared" si="0"/>
        <v>0.57999999999999996</v>
      </c>
      <c r="H22" s="33">
        <f t="shared" si="1"/>
        <v>24689.67</v>
      </c>
      <c r="I22" s="34">
        <f t="shared" si="3"/>
        <v>0.11212305781331049</v>
      </c>
      <c r="K22" s="50">
        <v>0.46</v>
      </c>
    </row>
    <row r="23" spans="1:12" s="15" customFormat="1" ht="20.100000000000001" customHeight="1">
      <c r="A23" s="28" t="s">
        <v>65</v>
      </c>
      <c r="B23" s="28" t="s">
        <v>27</v>
      </c>
      <c r="C23" s="28" t="s">
        <v>54</v>
      </c>
      <c r="D23" s="29" t="s">
        <v>68</v>
      </c>
      <c r="E23" s="30" t="s">
        <v>53</v>
      </c>
      <c r="F23" s="31">
        <f>TRUNC(F15*0.0371*7.5,3)</f>
        <v>3218.6559999999999</v>
      </c>
      <c r="G23" s="32">
        <f t="shared" si="0"/>
        <v>0.56000000000000005</v>
      </c>
      <c r="H23" s="33">
        <f t="shared" si="1"/>
        <v>1802.44</v>
      </c>
      <c r="I23" s="34">
        <f t="shared" si="3"/>
        <v>8.1854105107530134E-3</v>
      </c>
      <c r="K23" s="50">
        <v>0.44</v>
      </c>
    </row>
    <row r="24" spans="1:12" s="15" customFormat="1" ht="20.100000000000001" customHeight="1">
      <c r="A24" s="28" t="s">
        <v>66</v>
      </c>
      <c r="B24" s="28" t="s">
        <v>27</v>
      </c>
      <c r="C24" s="28" t="s">
        <v>26</v>
      </c>
      <c r="D24" s="29" t="s">
        <v>67</v>
      </c>
      <c r="E24" s="30" t="s">
        <v>53</v>
      </c>
      <c r="F24" s="31">
        <f>TRUNC(F15*0.0371*23,3)</f>
        <v>9870.5470000000005</v>
      </c>
      <c r="G24" s="32">
        <f t="shared" si="0"/>
        <v>0.39</v>
      </c>
      <c r="H24" s="33">
        <f t="shared" si="1"/>
        <v>3849.51</v>
      </c>
      <c r="I24" s="34">
        <f t="shared" si="3"/>
        <v>1.7481757847833401E-2</v>
      </c>
      <c r="K24" s="50">
        <v>0.31</v>
      </c>
    </row>
    <row r="25" spans="1:12" s="15" customFormat="1" ht="20.100000000000001" customHeight="1">
      <c r="A25" s="35"/>
      <c r="B25" s="35"/>
      <c r="C25" s="35"/>
      <c r="D25" s="36"/>
      <c r="E25" s="37"/>
      <c r="F25" s="38"/>
      <c r="G25" s="39"/>
      <c r="H25" s="40"/>
      <c r="I25" s="41"/>
      <c r="K25" s="50"/>
    </row>
    <row r="26" spans="1:12" ht="25.5" customHeight="1">
      <c r="A26" s="435" t="s">
        <v>39</v>
      </c>
      <c r="B26" s="436"/>
      <c r="C26" s="436"/>
      <c r="D26" s="436"/>
      <c r="E26" s="436"/>
      <c r="F26" s="437"/>
      <c r="G26" s="55" t="s">
        <v>57</v>
      </c>
      <c r="H26" s="56">
        <f>H11</f>
        <v>220201.53999999998</v>
      </c>
      <c r="I26" s="54">
        <f>H26/H26</f>
        <v>1</v>
      </c>
    </row>
    <row r="27" spans="1:12" ht="20.100000000000001" customHeight="1">
      <c r="A27" s="45" t="s">
        <v>46</v>
      </c>
      <c r="B27" s="42"/>
      <c r="C27" s="42"/>
      <c r="D27" s="43"/>
    </row>
    <row r="28" spans="1:12" ht="20.100000000000001" customHeight="1">
      <c r="A28" s="45" t="s">
        <v>45</v>
      </c>
      <c r="H28" s="57"/>
      <c r="I28" s="49"/>
    </row>
    <row r="29" spans="1:12" s="46" customFormat="1" ht="20.100000000000001" customHeight="1">
      <c r="D29" s="47"/>
      <c r="E29" s="44"/>
      <c r="F29" s="1"/>
      <c r="G29" s="1"/>
      <c r="H29" s="1"/>
      <c r="I29" s="16"/>
      <c r="J29" s="1"/>
      <c r="K29" s="50"/>
      <c r="L29" s="1"/>
    </row>
    <row r="30" spans="1:12" s="46" customFormat="1" ht="20.100000000000001" customHeight="1">
      <c r="D30" s="47"/>
      <c r="E30" s="44"/>
      <c r="F30" s="1"/>
      <c r="G30" s="1"/>
      <c r="H30" s="1"/>
      <c r="I30" s="16"/>
      <c r="J30" s="1"/>
      <c r="K30" s="50"/>
      <c r="L30" s="1"/>
    </row>
    <row r="31" spans="1:12" s="46" customFormat="1" ht="20.100000000000001" customHeight="1">
      <c r="D31" s="47"/>
      <c r="E31" s="44"/>
      <c r="F31" s="1"/>
      <c r="G31" s="1"/>
      <c r="H31" s="1"/>
      <c r="I31" s="16"/>
      <c r="J31" s="1"/>
      <c r="K31" s="50"/>
      <c r="L31" s="1"/>
    </row>
    <row r="32" spans="1:12" s="46" customFormat="1" ht="20.100000000000001" customHeight="1">
      <c r="D32" s="47"/>
      <c r="E32" s="44"/>
      <c r="F32" s="1"/>
      <c r="G32" s="1"/>
      <c r="H32" s="1"/>
      <c r="I32" s="16"/>
      <c r="J32" s="1"/>
      <c r="K32" s="50"/>
      <c r="L32" s="1"/>
    </row>
    <row r="33" spans="4:12" s="46" customFormat="1" ht="20.100000000000001" customHeight="1">
      <c r="D33" s="47"/>
      <c r="E33" s="44"/>
      <c r="F33" s="1"/>
      <c r="G33" s="1"/>
      <c r="H33" s="1"/>
      <c r="I33" s="16"/>
      <c r="J33" s="1"/>
      <c r="K33" s="50"/>
      <c r="L33" s="1"/>
    </row>
    <row r="34" spans="4:12" s="46" customFormat="1" ht="20.100000000000001" customHeight="1">
      <c r="D34" s="47"/>
      <c r="E34" s="44"/>
      <c r="F34" s="1"/>
      <c r="G34" s="1"/>
      <c r="H34" s="1"/>
      <c r="I34" s="16"/>
      <c r="J34" s="1"/>
      <c r="K34" s="50"/>
      <c r="L34" s="1"/>
    </row>
    <row r="35" spans="4:12" s="46" customFormat="1" ht="20.100000000000001" customHeight="1">
      <c r="D35" s="47"/>
      <c r="E35" s="44"/>
      <c r="F35" s="1"/>
      <c r="G35" s="1"/>
      <c r="H35" s="1"/>
      <c r="I35" s="16"/>
      <c r="J35" s="1"/>
      <c r="K35" s="50"/>
      <c r="L35" s="1"/>
    </row>
    <row r="36" spans="4:12" s="46" customFormat="1" ht="20.100000000000001" customHeight="1">
      <c r="D36" s="47"/>
      <c r="E36" s="44"/>
      <c r="F36" s="1"/>
      <c r="G36" s="1"/>
      <c r="H36" s="1"/>
      <c r="I36" s="16"/>
      <c r="J36" s="1"/>
      <c r="K36" s="50"/>
      <c r="L36" s="1"/>
    </row>
    <row r="37" spans="4:12" s="46" customFormat="1" ht="20.100000000000001" customHeight="1">
      <c r="D37" s="47"/>
      <c r="E37" s="44"/>
      <c r="F37" s="1"/>
      <c r="G37" s="1"/>
      <c r="H37" s="1"/>
      <c r="I37" s="16"/>
      <c r="J37" s="1"/>
      <c r="K37" s="50"/>
      <c r="L37" s="1"/>
    </row>
    <row r="38" spans="4:12" s="46" customFormat="1" ht="20.100000000000001" customHeight="1">
      <c r="D38" s="47"/>
      <c r="E38" s="44"/>
      <c r="F38" s="1"/>
      <c r="G38" s="1"/>
      <c r="H38" s="1"/>
      <c r="I38" s="16"/>
      <c r="J38" s="1"/>
      <c r="K38" s="50"/>
      <c r="L38" s="1"/>
    </row>
  </sheetData>
  <mergeCells count="8">
    <mergeCell ref="A26:F26"/>
    <mergeCell ref="A1:I2"/>
    <mergeCell ref="B4:D4"/>
    <mergeCell ref="F4:F5"/>
    <mergeCell ref="B6:D6"/>
    <mergeCell ref="B8:D8"/>
    <mergeCell ref="B10:C10"/>
    <mergeCell ref="B7:D7"/>
  </mergeCells>
  <printOptions horizontalCentered="1"/>
  <pageMargins left="0.78740157480314965" right="2.0866141732283467" top="0.86614173228346458" bottom="0.59055118110236227" header="0.27559055118110237" footer="0.39370078740157483"/>
  <pageSetup paperSize="9" scale="66" orientation="landscape" verticalDpi="1200" r:id="rId1"/>
  <headerFooter alignWithMargins="0">
    <oddFooter>&amp;C&amp;10Página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H2" sqref="H2"/>
    </sheetView>
  </sheetViews>
  <sheetFormatPr defaultRowHeight="15"/>
  <cols>
    <col min="4" max="4" width="13.140625" bestFit="1" customWidth="1"/>
    <col min="5" max="5" width="7.5703125" bestFit="1" customWidth="1"/>
    <col min="6" max="6" width="13.28515625" bestFit="1" customWidth="1"/>
    <col min="7" max="7" width="19.85546875" style="59" customWidth="1"/>
    <col min="8" max="8" width="15.5703125" bestFit="1" customWidth="1"/>
  </cols>
  <sheetData>
    <row r="1" spans="2:10">
      <c r="C1" t="s">
        <v>275</v>
      </c>
      <c r="D1" t="s">
        <v>276</v>
      </c>
      <c r="E1" t="s">
        <v>277</v>
      </c>
      <c r="F1" t="s">
        <v>278</v>
      </c>
      <c r="G1" s="59" t="s">
        <v>279</v>
      </c>
      <c r="H1" t="s">
        <v>280</v>
      </c>
    </row>
    <row r="2" spans="2:10">
      <c r="B2" s="384">
        <v>0.4</v>
      </c>
      <c r="C2">
        <f>TRUNC(0.25*PI()*B2*B2,3)</f>
        <v>0.125</v>
      </c>
      <c r="D2" s="380">
        <f>'ORÇAMENTO  (PROJETO)'!F30</f>
        <v>144</v>
      </c>
      <c r="E2" s="380">
        <v>1</v>
      </c>
      <c r="F2" s="380">
        <v>1.1499999999999999</v>
      </c>
      <c r="G2" s="381">
        <f>TRUNC(D2*E2*F2,3)</f>
        <v>165.6</v>
      </c>
      <c r="H2">
        <f>TRUNC(G2-(C2*D2),3)</f>
        <v>147.6</v>
      </c>
    </row>
    <row r="3" spans="2:10">
      <c r="B3" s="384">
        <v>0.6</v>
      </c>
      <c r="C3">
        <f>TRUNC(0.25*PI()*B3*B3,3)</f>
        <v>0.28199999999999997</v>
      </c>
      <c r="D3" s="380">
        <f>'ORÇAMENTO  (PROJETO)'!F31</f>
        <v>712.5</v>
      </c>
      <c r="E3" s="380">
        <v>1.4</v>
      </c>
      <c r="F3" s="380">
        <v>1.4</v>
      </c>
      <c r="G3" s="381">
        <f>TRUNC(D3*E3*F3,3)</f>
        <v>1396.5</v>
      </c>
      <c r="H3">
        <f>TRUNC(G3-(C3*D3),3)</f>
        <v>1195.575</v>
      </c>
    </row>
    <row r="4" spans="2:10">
      <c r="B4" s="384">
        <v>0.8</v>
      </c>
      <c r="C4">
        <f>TRUNC(0.25*PI()*B4*B4,3)</f>
        <v>0.502</v>
      </c>
      <c r="D4" s="380">
        <f>'ORÇAMENTO  (PROJETO)'!F32</f>
        <v>675</v>
      </c>
      <c r="E4" s="380">
        <v>1.6</v>
      </c>
      <c r="F4" s="380">
        <v>1.8</v>
      </c>
      <c r="G4" s="381">
        <f>TRUNC(D4*E4*F4,3)</f>
        <v>1944</v>
      </c>
      <c r="H4">
        <f>TRUNC(G4-(C4*D4),3)</f>
        <v>1605.15</v>
      </c>
    </row>
    <row r="5" spans="2:10">
      <c r="B5" s="384">
        <v>1</v>
      </c>
      <c r="C5">
        <f t="shared" ref="C5:C6" si="0">TRUNC(0.25*PI()*B5*B5,3)</f>
        <v>0.78500000000000003</v>
      </c>
      <c r="D5" s="380">
        <f>'ORÇAMENTO  (PROJETO)'!F33</f>
        <v>145</v>
      </c>
      <c r="E5" s="380">
        <v>1.8</v>
      </c>
      <c r="F5" s="380">
        <v>2</v>
      </c>
      <c r="G5" s="381">
        <f t="shared" ref="G5:G6" si="1">TRUNC(D5*E5*F5,3)</f>
        <v>522</v>
      </c>
      <c r="H5">
        <f t="shared" ref="H5:H6" si="2">TRUNC(G5-(C5*D5),3)</f>
        <v>408.17500000000001</v>
      </c>
    </row>
    <row r="6" spans="2:10">
      <c r="B6" s="384">
        <v>1.2</v>
      </c>
      <c r="C6">
        <f t="shared" si="0"/>
        <v>1.1299999999999999</v>
      </c>
      <c r="D6" s="380">
        <f>'ORÇAMENTO  (PROJETO)'!F34</f>
        <v>760</v>
      </c>
      <c r="E6" s="380">
        <v>1.6</v>
      </c>
      <c r="F6" s="380">
        <v>2.5</v>
      </c>
      <c r="G6" s="381">
        <f t="shared" si="1"/>
        <v>3040</v>
      </c>
      <c r="H6">
        <f t="shared" si="2"/>
        <v>2181.1999999999998</v>
      </c>
      <c r="J6">
        <f t="shared" ref="J6" si="3">D6*E6</f>
        <v>1216</v>
      </c>
    </row>
    <row r="7" spans="2:10">
      <c r="D7" s="382">
        <f>SUM(D3:D6)</f>
        <v>2292.5</v>
      </c>
      <c r="G7" s="383">
        <f>SUM(G2:G6)</f>
        <v>7068.1</v>
      </c>
      <c r="H7" s="380">
        <f>SUM(H2:H6)</f>
        <v>5537.7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0" zoomScaleSheetLayoutView="80" workbookViewId="0">
      <selection sqref="A1:C26"/>
    </sheetView>
  </sheetViews>
  <sheetFormatPr defaultRowHeight="15"/>
  <cols>
    <col min="1" max="1" width="40.140625" customWidth="1"/>
    <col min="2" max="2" width="29.140625" customWidth="1"/>
    <col min="3" max="3" width="14" customWidth="1"/>
    <col min="4" max="4" width="14.28515625" customWidth="1"/>
  </cols>
  <sheetData>
    <row r="1" spans="1:8" ht="33.75" customHeight="1">
      <c r="A1" s="476" t="s">
        <v>308</v>
      </c>
      <c r="B1" s="477"/>
      <c r="C1" s="478"/>
      <c r="D1" s="431"/>
    </row>
    <row r="2" spans="1:8" ht="20.25">
      <c r="A2" s="403"/>
      <c r="B2" s="404"/>
      <c r="C2" s="405"/>
      <c r="D2" s="431"/>
    </row>
    <row r="3" spans="1:8">
      <c r="A3" s="406"/>
      <c r="B3" s="407" t="s">
        <v>309</v>
      </c>
      <c r="C3" s="408">
        <v>43344</v>
      </c>
      <c r="D3" s="432"/>
    </row>
    <row r="4" spans="1:8" ht="15.75" thickBot="1">
      <c r="A4" s="406"/>
      <c r="B4" s="409"/>
      <c r="C4" s="408"/>
      <c r="D4" s="432"/>
    </row>
    <row r="5" spans="1:8" ht="15.75" thickBot="1">
      <c r="A5" s="479" t="s">
        <v>310</v>
      </c>
      <c r="B5" s="480"/>
      <c r="C5" s="410" t="s">
        <v>78</v>
      </c>
      <c r="D5" s="432"/>
    </row>
    <row r="6" spans="1:8">
      <c r="A6" s="411" t="s">
        <v>311</v>
      </c>
      <c r="B6" s="412"/>
      <c r="C6" s="413">
        <v>4.4699999999999997E-2</v>
      </c>
      <c r="D6" s="433"/>
    </row>
    <row r="7" spans="1:8">
      <c r="A7" s="414" t="s">
        <v>312</v>
      </c>
      <c r="B7" s="422"/>
      <c r="C7" s="415">
        <v>1.0500000000000001E-2</v>
      </c>
      <c r="D7" s="156"/>
    </row>
    <row r="8" spans="1:8">
      <c r="A8" s="414" t="s">
        <v>313</v>
      </c>
      <c r="B8" s="422"/>
      <c r="C8" s="415">
        <v>9.7000000000000003E-3</v>
      </c>
      <c r="D8" s="156"/>
    </row>
    <row r="9" spans="1:8" ht="15.75" thickBot="1">
      <c r="A9" s="416" t="s">
        <v>314</v>
      </c>
      <c r="B9" s="417"/>
      <c r="C9" s="418">
        <v>4.4000000000000003E-3</v>
      </c>
      <c r="D9" s="156"/>
    </row>
    <row r="10" spans="1:8" ht="15.75" thickBot="1">
      <c r="A10" s="419"/>
      <c r="B10" s="420" t="s">
        <v>315</v>
      </c>
      <c r="C10" s="421">
        <f>SUM(C6:C9)</f>
        <v>6.93E-2</v>
      </c>
      <c r="D10" s="156"/>
    </row>
    <row r="11" spans="1:8" ht="15.75" thickBot="1">
      <c r="A11" s="479" t="s">
        <v>316</v>
      </c>
      <c r="B11" s="480"/>
      <c r="C11" s="410" t="s">
        <v>78</v>
      </c>
      <c r="D11" s="156"/>
    </row>
    <row r="12" spans="1:8" ht="15.75" thickBot="1">
      <c r="A12" s="414" t="s">
        <v>317</v>
      </c>
      <c r="B12" s="422"/>
      <c r="C12" s="423">
        <v>7.6700000000000004E-2</v>
      </c>
      <c r="D12" s="433"/>
    </row>
    <row r="13" spans="1:8" ht="15.75" thickBot="1">
      <c r="A13" s="419"/>
      <c r="B13" s="420" t="s">
        <v>315</v>
      </c>
      <c r="C13" s="421">
        <f>SUM(C12)</f>
        <v>7.6700000000000004E-2</v>
      </c>
      <c r="D13" s="156"/>
    </row>
    <row r="14" spans="1:8" ht="15.75" thickBot="1">
      <c r="A14" s="479"/>
      <c r="B14" s="480"/>
      <c r="C14" s="421"/>
      <c r="D14" s="156"/>
    </row>
    <row r="15" spans="1:8" ht="15.75" thickBot="1">
      <c r="A15" s="479" t="s">
        <v>318</v>
      </c>
      <c r="B15" s="480"/>
      <c r="C15" s="410" t="s">
        <v>78</v>
      </c>
      <c r="D15" s="156"/>
      <c r="H15">
        <f>((1+C6+C9+C8)*(1+C7)*(1+C12))/(1-C19)-1</f>
        <v>0.22096456235294126</v>
      </c>
    </row>
    <row r="16" spans="1:8">
      <c r="A16" s="414" t="s">
        <v>319</v>
      </c>
      <c r="B16" s="424"/>
      <c r="C16" s="415">
        <v>6.4999999999999997E-3</v>
      </c>
      <c r="D16" s="156"/>
    </row>
    <row r="17" spans="1:4">
      <c r="A17" s="414" t="s">
        <v>320</v>
      </c>
      <c r="B17" s="424"/>
      <c r="C17" s="415">
        <v>0.03</v>
      </c>
      <c r="D17" s="156"/>
    </row>
    <row r="18" spans="1:4" ht="15.75" thickBot="1">
      <c r="A18" s="414" t="s">
        <v>321</v>
      </c>
      <c r="B18" s="424"/>
      <c r="C18" s="415">
        <v>0.02</v>
      </c>
      <c r="D18" s="156"/>
    </row>
    <row r="19" spans="1:4" ht="15.75" thickBot="1">
      <c r="A19" s="419"/>
      <c r="B19" s="420" t="s">
        <v>315</v>
      </c>
      <c r="C19" s="421">
        <f>SUM(C16:C18)</f>
        <v>5.6499999999999995E-2</v>
      </c>
      <c r="D19" s="156"/>
    </row>
    <row r="20" spans="1:4" ht="15.75" thickBot="1">
      <c r="A20" s="419"/>
      <c r="B20" s="425"/>
      <c r="C20" s="426"/>
      <c r="D20" s="156"/>
    </row>
    <row r="21" spans="1:4">
      <c r="A21" s="474"/>
      <c r="B21" s="475"/>
      <c r="C21" s="427"/>
      <c r="D21" s="434">
        <f>(1+C6+C8+C9)*(1+C7)*(1+C12)</f>
        <v>1.15198006458</v>
      </c>
    </row>
    <row r="22" spans="1:4" ht="15.75" thickBot="1">
      <c r="A22" s="428"/>
      <c r="B22" s="429" t="s">
        <v>322</v>
      </c>
      <c r="C22" s="430">
        <f>TRUNC((D21/D22)-1,4)</f>
        <v>0.22090000000000001</v>
      </c>
      <c r="D22" s="434">
        <f>(1-C19)</f>
        <v>0.94350000000000001</v>
      </c>
    </row>
    <row r="24" spans="1:4">
      <c r="A24" s="45" t="s">
        <v>299</v>
      </c>
      <c r="B24" s="42"/>
    </row>
    <row r="25" spans="1:4">
      <c r="A25" s="46" t="s">
        <v>325</v>
      </c>
    </row>
    <row r="26" spans="1:4">
      <c r="A26" s="46" t="s">
        <v>326</v>
      </c>
    </row>
  </sheetData>
  <mergeCells count="6">
    <mergeCell ref="A21:B21"/>
    <mergeCell ref="A1:C1"/>
    <mergeCell ref="A5:B5"/>
    <mergeCell ref="A11:B11"/>
    <mergeCell ref="A14:B14"/>
    <mergeCell ref="A15:B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view="pageBreakPreview" zoomScaleSheetLayoutView="100" workbookViewId="0">
      <selection activeCell="A58" sqref="A58:H58"/>
    </sheetView>
  </sheetViews>
  <sheetFormatPr defaultColWidth="14.42578125" defaultRowHeight="12.75"/>
  <cols>
    <col min="1" max="1" width="9.85546875" style="46" customWidth="1"/>
    <col min="2" max="2" width="9" style="46" customWidth="1"/>
    <col min="3" max="3" width="22" style="46" bestFit="1" customWidth="1"/>
    <col min="4" max="4" width="95.7109375" style="47" bestFit="1" customWidth="1"/>
    <col min="5" max="5" width="8.28515625" style="44" bestFit="1" customWidth="1"/>
    <col min="6" max="6" width="13.28515625" style="1" customWidth="1"/>
    <col min="7" max="7" width="14.5703125" style="1" customWidth="1"/>
    <col min="8" max="8" width="12.7109375" style="1" customWidth="1"/>
    <col min="9" max="9" width="14.5703125" style="1" bestFit="1" customWidth="1"/>
    <col min="10" max="10" width="14.5703125" style="1" customWidth="1"/>
    <col min="11" max="11" width="8.85546875" style="16" customWidth="1"/>
    <col min="12" max="12" width="11" style="1" customWidth="1"/>
    <col min="13" max="13" width="18.42578125" style="50" customWidth="1"/>
    <col min="14" max="16384" width="14.42578125" style="1"/>
  </cols>
  <sheetData>
    <row r="1" spans="1:14" ht="20.100000000000001" customHeight="1">
      <c r="A1" s="438" t="s">
        <v>128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4" ht="20.100000000000001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4" ht="20.100000000000001" customHeight="1">
      <c r="A3" s="58"/>
      <c r="B3" s="58"/>
      <c r="C3" s="58"/>
      <c r="D3" s="3"/>
      <c r="E3" s="3"/>
      <c r="F3" s="3"/>
      <c r="G3" s="3"/>
      <c r="H3" s="3"/>
      <c r="I3" s="3"/>
      <c r="J3" s="3"/>
      <c r="K3" s="3"/>
    </row>
    <row r="4" spans="1:14" s="6" customFormat="1" ht="20.100000000000001" customHeight="1">
      <c r="A4" s="4" t="s">
        <v>1</v>
      </c>
      <c r="B4" s="439" t="s">
        <v>40</v>
      </c>
      <c r="C4" s="439"/>
      <c r="D4" s="439"/>
      <c r="E4" s="3"/>
      <c r="F4" s="440" t="s">
        <v>70</v>
      </c>
      <c r="G4" s="446" t="s">
        <v>307</v>
      </c>
      <c r="H4" s="446"/>
      <c r="I4" s="446"/>
      <c r="J4" s="446"/>
      <c r="K4" s="446"/>
      <c r="M4" s="51"/>
    </row>
    <row r="5" spans="1:14" s="6" customFormat="1" ht="20.100000000000001" customHeight="1">
      <c r="E5" s="3"/>
      <c r="F5" s="440"/>
      <c r="G5" s="446"/>
      <c r="H5" s="446"/>
      <c r="I5" s="446"/>
      <c r="J5" s="446"/>
      <c r="K5" s="446"/>
      <c r="M5" s="51"/>
    </row>
    <row r="6" spans="1:14" s="6" customFormat="1" ht="20.100000000000001" customHeight="1">
      <c r="A6" s="4" t="s">
        <v>2</v>
      </c>
      <c r="B6" s="441" t="s">
        <v>162</v>
      </c>
      <c r="C6" s="441"/>
      <c r="D6" s="441"/>
      <c r="E6" s="9"/>
      <c r="F6" s="10" t="s">
        <v>5</v>
      </c>
      <c r="G6" s="11">
        <f>BDI!C22</f>
        <v>0.22090000000000001</v>
      </c>
      <c r="H6" s="11"/>
      <c r="K6" s="11"/>
      <c r="M6" s="51"/>
    </row>
    <row r="7" spans="1:14" s="6" customFormat="1" ht="20.100000000000001" customHeight="1">
      <c r="B7" s="441"/>
      <c r="C7" s="441"/>
      <c r="D7" s="441"/>
      <c r="E7" s="9"/>
      <c r="F7" s="10" t="s">
        <v>127</v>
      </c>
      <c r="G7" s="11">
        <v>0.15</v>
      </c>
      <c r="H7" s="11"/>
      <c r="K7" s="11"/>
      <c r="M7" s="51"/>
    </row>
    <row r="8" spans="1:14" s="6" customFormat="1" ht="20.100000000000001" customHeight="1">
      <c r="A8" s="4" t="s">
        <v>3</v>
      </c>
      <c r="B8" s="441" t="s">
        <v>4</v>
      </c>
      <c r="C8" s="441"/>
      <c r="D8" s="441"/>
      <c r="E8" s="9"/>
      <c r="F8" s="10" t="s">
        <v>129</v>
      </c>
      <c r="G8" s="214">
        <v>39035.637000000002</v>
      </c>
      <c r="H8" s="214"/>
      <c r="I8" s="10"/>
      <c r="J8" s="10"/>
      <c r="K8" s="48"/>
      <c r="M8" s="51"/>
    </row>
    <row r="9" spans="1:14" ht="22.5" customHeight="1">
      <c r="A9" s="12"/>
      <c r="B9" s="12"/>
      <c r="C9" s="12"/>
      <c r="D9" s="13"/>
      <c r="E9" s="14"/>
      <c r="F9" s="15"/>
      <c r="G9" s="48"/>
      <c r="H9" s="48"/>
      <c r="I9" s="15"/>
      <c r="J9" s="15"/>
    </row>
    <row r="10" spans="1:14" s="20" customFormat="1" ht="38.25">
      <c r="A10" s="17" t="s">
        <v>6</v>
      </c>
      <c r="B10" s="442" t="s">
        <v>47</v>
      </c>
      <c r="C10" s="443"/>
      <c r="D10" s="18" t="s">
        <v>7</v>
      </c>
      <c r="E10" s="17" t="s">
        <v>8</v>
      </c>
      <c r="F10" s="17" t="s">
        <v>9</v>
      </c>
      <c r="G10" s="18" t="s">
        <v>291</v>
      </c>
      <c r="H10" s="18" t="s">
        <v>292</v>
      </c>
      <c r="I10" s="18" t="s">
        <v>293</v>
      </c>
      <c r="J10" s="18" t="s">
        <v>294</v>
      </c>
      <c r="K10" s="19" t="s">
        <v>12</v>
      </c>
      <c r="M10" s="53"/>
    </row>
    <row r="11" spans="1:14" s="27" customFormat="1" ht="20.100000000000001" customHeight="1">
      <c r="A11" s="21">
        <v>1</v>
      </c>
      <c r="B11" s="22"/>
      <c r="C11" s="22"/>
      <c r="D11" s="22" t="s">
        <v>48</v>
      </c>
      <c r="E11" s="23"/>
      <c r="F11" s="24"/>
      <c r="G11" s="24"/>
      <c r="H11" s="24"/>
      <c r="I11" s="25">
        <f>SUM(I12:I20)</f>
        <v>736344.04999999993</v>
      </c>
      <c r="J11" s="25">
        <f>SUM(J12:J20)</f>
        <v>872890.44000000006</v>
      </c>
      <c r="K11" s="26">
        <f>I11/I58</f>
        <v>0.49198312252074267</v>
      </c>
      <c r="M11" s="52"/>
      <c r="N11" s="300"/>
    </row>
    <row r="12" spans="1:14" s="15" customFormat="1" ht="20.100000000000001" customHeight="1">
      <c r="A12" s="28" t="s">
        <v>13</v>
      </c>
      <c r="B12" s="28" t="s">
        <v>161</v>
      </c>
      <c r="C12" s="298">
        <v>4011209</v>
      </c>
      <c r="D12" s="29" t="s">
        <v>31</v>
      </c>
      <c r="E12" s="30" t="s">
        <v>25</v>
      </c>
      <c r="F12" s="31">
        <f>G8</f>
        <v>39035.637000000002</v>
      </c>
      <c r="G12" s="32">
        <v>0.74</v>
      </c>
      <c r="H12" s="32">
        <f>TRUNC(G12+(G12*$G$6),2)</f>
        <v>0.9</v>
      </c>
      <c r="I12" s="33">
        <f>TRUNC(F12*G12,2)</f>
        <v>28886.37</v>
      </c>
      <c r="J12" s="33">
        <f>TRUNC(F12*H12,2)</f>
        <v>35132.07</v>
      </c>
      <c r="K12" s="34">
        <f t="shared" ref="K12:K20" si="0">I12/$I$58</f>
        <v>1.9300225907834125E-2</v>
      </c>
      <c r="L12" s="50"/>
      <c r="M12" s="299"/>
    </row>
    <row r="13" spans="1:14" s="15" customFormat="1" ht="20.100000000000001" customHeight="1">
      <c r="A13" s="28" t="s">
        <v>15</v>
      </c>
      <c r="B13" s="28" t="s">
        <v>161</v>
      </c>
      <c r="C13" s="298">
        <v>4011219</v>
      </c>
      <c r="D13" s="29" t="s">
        <v>130</v>
      </c>
      <c r="E13" s="30" t="s">
        <v>14</v>
      </c>
      <c r="F13" s="31">
        <f>TRUNC(F12*0.2,3)</f>
        <v>7807.1270000000004</v>
      </c>
      <c r="G13" s="32">
        <v>7.88</v>
      </c>
      <c r="H13" s="32">
        <f t="shared" ref="H13:H20" si="1">TRUNC(G13+(G13*$G$6),2)</f>
        <v>9.6199999999999992</v>
      </c>
      <c r="I13" s="33">
        <f t="shared" ref="I13:I20" si="2">TRUNC(F13*G13,2)</f>
        <v>61520.160000000003</v>
      </c>
      <c r="J13" s="33">
        <f t="shared" ref="J13:J20" si="3">TRUNC(F13*H13,2)</f>
        <v>75104.56</v>
      </c>
      <c r="K13" s="34">
        <f t="shared" si="0"/>
        <v>4.1104264256329223E-2</v>
      </c>
      <c r="L13" s="50"/>
      <c r="M13" s="299"/>
    </row>
    <row r="14" spans="1:14" s="15" customFormat="1" ht="20.100000000000001" customHeight="1">
      <c r="A14" s="28" t="s">
        <v>16</v>
      </c>
      <c r="B14" s="28" t="s">
        <v>161</v>
      </c>
      <c r="C14" s="298">
        <v>4011351</v>
      </c>
      <c r="D14" s="29" t="s">
        <v>131</v>
      </c>
      <c r="E14" s="30" t="s">
        <v>25</v>
      </c>
      <c r="F14" s="31">
        <f>F12</f>
        <v>39035.637000000002</v>
      </c>
      <c r="G14" s="32">
        <v>0.23</v>
      </c>
      <c r="H14" s="32">
        <f t="shared" si="1"/>
        <v>0.28000000000000003</v>
      </c>
      <c r="I14" s="33">
        <f t="shared" si="2"/>
        <v>8978.19</v>
      </c>
      <c r="J14" s="33">
        <f t="shared" si="3"/>
        <v>10929.97</v>
      </c>
      <c r="K14" s="34">
        <f t="shared" si="0"/>
        <v>5.9987148002139858E-3</v>
      </c>
      <c r="L14" s="50"/>
      <c r="M14" s="299"/>
    </row>
    <row r="15" spans="1:14" s="15" customFormat="1" ht="20.100000000000001" customHeight="1">
      <c r="A15" s="28" t="s">
        <v>17</v>
      </c>
      <c r="B15" s="28" t="s">
        <v>161</v>
      </c>
      <c r="C15" s="298">
        <v>4011384</v>
      </c>
      <c r="D15" s="29" t="s">
        <v>163</v>
      </c>
      <c r="E15" s="30" t="s">
        <v>25</v>
      </c>
      <c r="F15" s="31">
        <f>F14</f>
        <v>39035.637000000002</v>
      </c>
      <c r="G15" s="32">
        <v>3.97</v>
      </c>
      <c r="H15" s="32">
        <f t="shared" si="1"/>
        <v>4.84</v>
      </c>
      <c r="I15" s="33">
        <f t="shared" si="2"/>
        <v>154971.47</v>
      </c>
      <c r="J15" s="33">
        <f t="shared" si="3"/>
        <v>188932.48000000001</v>
      </c>
      <c r="K15" s="34">
        <f t="shared" si="0"/>
        <v>0.10354310286370835</v>
      </c>
      <c r="L15" s="50"/>
      <c r="M15" s="299"/>
    </row>
    <row r="16" spans="1:14" s="15" customFormat="1" ht="20.100000000000001" customHeight="1">
      <c r="A16" s="28" t="s">
        <v>19</v>
      </c>
      <c r="B16" s="28" t="s">
        <v>126</v>
      </c>
      <c r="C16" s="215">
        <v>43282</v>
      </c>
      <c r="D16" s="29" t="s">
        <v>51</v>
      </c>
      <c r="E16" s="30" t="s">
        <v>132</v>
      </c>
      <c r="F16" s="31">
        <f>F14*0.0012</f>
        <v>46.8427644</v>
      </c>
      <c r="G16" s="32">
        <v>3732.52</v>
      </c>
      <c r="H16" s="32">
        <f>TRUNC(G16+(G16*$G$7),2)</f>
        <v>4292.3900000000003</v>
      </c>
      <c r="I16" s="33">
        <f t="shared" si="2"/>
        <v>174841.55</v>
      </c>
      <c r="J16" s="33">
        <f t="shared" si="3"/>
        <v>201067.41</v>
      </c>
      <c r="K16" s="34">
        <f t="shared" si="0"/>
        <v>0.11681915772303253</v>
      </c>
      <c r="L16" s="50"/>
      <c r="M16" s="299"/>
    </row>
    <row r="17" spans="1:13" s="15" customFormat="1" ht="20.100000000000001" customHeight="1">
      <c r="A17" s="28" t="s">
        <v>20</v>
      </c>
      <c r="B17" s="28" t="s">
        <v>126</v>
      </c>
      <c r="C17" s="215">
        <v>43283</v>
      </c>
      <c r="D17" s="29" t="s">
        <v>52</v>
      </c>
      <c r="E17" s="30" t="s">
        <v>132</v>
      </c>
      <c r="F17" s="31">
        <f>F15*0.0025</f>
        <v>97.589092500000007</v>
      </c>
      <c r="G17" s="32">
        <v>1860.35</v>
      </c>
      <c r="H17" s="32">
        <f>TRUNC(G17+(G17*$G$7),2)</f>
        <v>2139.4</v>
      </c>
      <c r="I17" s="33">
        <f t="shared" si="2"/>
        <v>181549.86</v>
      </c>
      <c r="J17" s="33">
        <f t="shared" si="3"/>
        <v>208782.1</v>
      </c>
      <c r="K17" s="34">
        <f t="shared" si="0"/>
        <v>0.12130126809064821</v>
      </c>
      <c r="L17" s="50"/>
      <c r="M17" s="299"/>
    </row>
    <row r="18" spans="1:13" s="15" customFormat="1" ht="20.100000000000001" customHeight="1">
      <c r="A18" s="28" t="s">
        <v>21</v>
      </c>
      <c r="B18" s="28" t="s">
        <v>161</v>
      </c>
      <c r="C18" s="28" t="s">
        <v>305</v>
      </c>
      <c r="D18" s="29" t="s">
        <v>55</v>
      </c>
      <c r="E18" s="30" t="s">
        <v>132</v>
      </c>
      <c r="F18" s="31">
        <f>F16</f>
        <v>46.8427644</v>
      </c>
      <c r="G18" s="32">
        <f>'TRANSPORTE MATERIAL BETUMINOSO'!D34</f>
        <v>83.86</v>
      </c>
      <c r="H18" s="32">
        <f t="shared" si="1"/>
        <v>102.38</v>
      </c>
      <c r="I18" s="33">
        <f t="shared" si="2"/>
        <v>3928.23</v>
      </c>
      <c r="J18" s="33">
        <f t="shared" si="3"/>
        <v>4795.76</v>
      </c>
      <c r="K18" s="34">
        <f t="shared" si="0"/>
        <v>2.6246193764717148E-3</v>
      </c>
      <c r="L18" s="50"/>
      <c r="M18" s="299"/>
    </row>
    <row r="19" spans="1:13" s="15" customFormat="1" ht="20.100000000000001" customHeight="1">
      <c r="A19" s="28" t="s">
        <v>22</v>
      </c>
      <c r="B19" s="28" t="s">
        <v>161</v>
      </c>
      <c r="C19" s="28" t="s">
        <v>305</v>
      </c>
      <c r="D19" s="29" t="s">
        <v>56</v>
      </c>
      <c r="E19" s="30" t="s">
        <v>132</v>
      </c>
      <c r="F19" s="31">
        <f>F17</f>
        <v>97.589092500000007</v>
      </c>
      <c r="G19" s="32">
        <f>'TRANSPORTE MATERIAL BETUMINOSO'!D34</f>
        <v>83.86</v>
      </c>
      <c r="H19" s="32">
        <f t="shared" si="1"/>
        <v>102.38</v>
      </c>
      <c r="I19" s="33">
        <f t="shared" si="2"/>
        <v>8183.82</v>
      </c>
      <c r="J19" s="33">
        <f t="shared" si="3"/>
        <v>9991.17</v>
      </c>
      <c r="K19" s="34">
        <f t="shared" si="0"/>
        <v>5.4679620453885712E-3</v>
      </c>
      <c r="L19" s="50"/>
      <c r="M19" s="299"/>
    </row>
    <row r="20" spans="1:13" s="15" customFormat="1" ht="20.100000000000001" customHeight="1">
      <c r="A20" s="28" t="s">
        <v>125</v>
      </c>
      <c r="B20" s="28" t="s">
        <v>161</v>
      </c>
      <c r="C20" s="298">
        <v>5914389</v>
      </c>
      <c r="D20" s="29" t="s">
        <v>323</v>
      </c>
      <c r="E20" s="30" t="s">
        <v>133</v>
      </c>
      <c r="F20" s="31">
        <f>F15*0.0395*160</f>
        <v>246705.22584000003</v>
      </c>
      <c r="G20" s="32">
        <v>0.46</v>
      </c>
      <c r="H20" s="32">
        <f t="shared" si="1"/>
        <v>0.56000000000000005</v>
      </c>
      <c r="I20" s="33">
        <f t="shared" si="2"/>
        <v>113484.4</v>
      </c>
      <c r="J20" s="33">
        <f t="shared" si="3"/>
        <v>138154.92000000001</v>
      </c>
      <c r="K20" s="34">
        <f t="shared" si="0"/>
        <v>7.5823807457115963E-2</v>
      </c>
      <c r="L20" s="50"/>
      <c r="M20" s="299"/>
    </row>
    <row r="21" spans="1:13" s="15" customFormat="1" ht="20.100000000000001" customHeight="1">
      <c r="A21" s="301"/>
      <c r="B21" s="301"/>
      <c r="C21" s="302"/>
      <c r="D21" s="303"/>
      <c r="E21" s="304"/>
      <c r="F21" s="305"/>
      <c r="G21" s="306"/>
      <c r="H21" s="306"/>
      <c r="I21" s="307"/>
      <c r="J21" s="307"/>
      <c r="K21" s="308"/>
      <c r="L21" s="50"/>
      <c r="M21" s="299"/>
    </row>
    <row r="22" spans="1:13" s="15" customFormat="1" ht="20.100000000000001" customHeight="1">
      <c r="A22" s="336">
        <v>2</v>
      </c>
      <c r="B22" s="22"/>
      <c r="C22" s="22"/>
      <c r="D22" s="22" t="s">
        <v>199</v>
      </c>
      <c r="E22" s="23"/>
      <c r="F22" s="24"/>
      <c r="G22" s="24"/>
      <c r="H22" s="24"/>
      <c r="I22" s="25">
        <f>I23+I27+I36+I47</f>
        <v>760341.53999999992</v>
      </c>
      <c r="J22" s="25">
        <f>J23+J27+J36+J47</f>
        <v>927290.84</v>
      </c>
      <c r="K22" s="26">
        <f>I22/I58</f>
        <v>0.50801687747925739</v>
      </c>
      <c r="L22" s="50"/>
      <c r="M22" s="299"/>
    </row>
    <row r="23" spans="1:13" s="15" customFormat="1" ht="20.100000000000001" customHeight="1">
      <c r="A23" s="343" t="s">
        <v>165</v>
      </c>
      <c r="B23" s="301"/>
      <c r="C23" s="302"/>
      <c r="D23" s="342" t="s">
        <v>200</v>
      </c>
      <c r="E23" s="304"/>
      <c r="F23" s="305"/>
      <c r="G23" s="306"/>
      <c r="H23" s="306"/>
      <c r="I23" s="376">
        <f>SUM(I24:I25)</f>
        <v>428972.98</v>
      </c>
      <c r="J23" s="376">
        <f>SUM(J24:J25)</f>
        <v>523683.75</v>
      </c>
      <c r="K23" s="34"/>
      <c r="L23" s="50"/>
      <c r="M23" s="299"/>
    </row>
    <row r="24" spans="1:13" s="15" customFormat="1" ht="38.25">
      <c r="A24" s="301" t="s">
        <v>201</v>
      </c>
      <c r="B24" s="301" t="s">
        <v>164</v>
      </c>
      <c r="C24" s="302">
        <v>94273</v>
      </c>
      <c r="D24" s="309" t="s">
        <v>166</v>
      </c>
      <c r="E24" s="304" t="s">
        <v>167</v>
      </c>
      <c r="F24" s="305">
        <f>5178+5978-875.38-875.38</f>
        <v>9405.2400000000016</v>
      </c>
      <c r="G24" s="306">
        <v>34.33</v>
      </c>
      <c r="H24" s="32">
        <f t="shared" ref="H24:H25" si="4">TRUNC(G24+(G24*$G$6),2)</f>
        <v>41.91</v>
      </c>
      <c r="I24" s="33">
        <f t="shared" ref="I24:I25" si="5">TRUNC(F24*G24,2)</f>
        <v>322881.88</v>
      </c>
      <c r="J24" s="33">
        <f t="shared" ref="J24:J25" si="6">TRUNC(F24*H24,2)</f>
        <v>394173.6</v>
      </c>
      <c r="K24" s="34">
        <f>I24/$I$58</f>
        <v>0.21573126791445893</v>
      </c>
      <c r="L24" s="50"/>
      <c r="M24" s="299"/>
    </row>
    <row r="25" spans="1:13" s="15" customFormat="1" ht="20.100000000000001" customHeight="1">
      <c r="A25" s="301" t="s">
        <v>202</v>
      </c>
      <c r="B25" s="301" t="s">
        <v>194</v>
      </c>
      <c r="C25" s="334" t="s">
        <v>196</v>
      </c>
      <c r="D25" s="303" t="str">
        <f>COMPOSIÇÕES!D5</f>
        <v>Execução de sarjeta de concreto usinado, moldada  in loco  em trecho reto, 30 cm base x 5 cm altura. af_06/2016</v>
      </c>
      <c r="E25" s="304" t="s">
        <v>167</v>
      </c>
      <c r="F25" s="305">
        <f>F24</f>
        <v>9405.2400000000016</v>
      </c>
      <c r="G25" s="306">
        <f>COMPOSIÇÕES!I5</f>
        <v>11.280000000000001</v>
      </c>
      <c r="H25" s="32">
        <f t="shared" si="4"/>
        <v>13.77</v>
      </c>
      <c r="I25" s="33">
        <f t="shared" si="5"/>
        <v>106091.1</v>
      </c>
      <c r="J25" s="33">
        <f t="shared" si="6"/>
        <v>129510.15</v>
      </c>
      <c r="K25" s="34">
        <f>I25/$I$58</f>
        <v>7.0884025816003227E-2</v>
      </c>
      <c r="L25" s="50"/>
      <c r="M25" s="299"/>
    </row>
    <row r="26" spans="1:13" s="15" customFormat="1" ht="20.100000000000001" customHeight="1">
      <c r="A26" s="301"/>
      <c r="B26" s="301"/>
      <c r="C26" s="334"/>
      <c r="D26" s="303"/>
      <c r="E26" s="304"/>
      <c r="F26" s="305"/>
      <c r="G26" s="306"/>
      <c r="H26" s="306"/>
      <c r="I26" s="307"/>
      <c r="J26" s="307"/>
      <c r="K26" s="308"/>
      <c r="L26" s="50"/>
      <c r="M26" s="299"/>
    </row>
    <row r="27" spans="1:13" s="15" customFormat="1" ht="20.100000000000001" customHeight="1">
      <c r="A27" s="343" t="s">
        <v>195</v>
      </c>
      <c r="B27" s="301"/>
      <c r="C27" s="344"/>
      <c r="D27" s="345" t="s">
        <v>203</v>
      </c>
      <c r="E27" s="346"/>
      <c r="F27" s="305"/>
      <c r="G27" s="306"/>
      <c r="H27" s="306"/>
      <c r="I27" s="359">
        <f>SUM(I28:I34)</f>
        <v>218215.89999999997</v>
      </c>
      <c r="J27" s="359">
        <f>SUM(J28:J34)</f>
        <v>266302.64</v>
      </c>
      <c r="K27" s="34">
        <f t="shared" ref="K27:K34" si="7">I27/$I$58</f>
        <v>0.14579942605046395</v>
      </c>
      <c r="L27" s="50"/>
      <c r="M27" s="299"/>
    </row>
    <row r="28" spans="1:13" s="15" customFormat="1" ht="20.100000000000001" customHeight="1">
      <c r="A28" s="301" t="s">
        <v>237</v>
      </c>
      <c r="B28" s="301" t="s">
        <v>161</v>
      </c>
      <c r="C28" s="347">
        <v>4805757</v>
      </c>
      <c r="D28" s="348" t="s">
        <v>204</v>
      </c>
      <c r="E28" s="30" t="s">
        <v>205</v>
      </c>
      <c r="F28" s="305">
        <f>ESCAVAÇÃO!G7</f>
        <v>7068.1</v>
      </c>
      <c r="G28" s="306">
        <v>5.93</v>
      </c>
      <c r="H28" s="32">
        <f t="shared" ref="H28:H34" si="8">TRUNC(G28+(G28*$G$6),2)</f>
        <v>7.23</v>
      </c>
      <c r="I28" s="33">
        <f t="shared" ref="I28:I34" si="9">TRUNC(F28*G28,2)</f>
        <v>41913.83</v>
      </c>
      <c r="J28" s="33">
        <f t="shared" ref="J28:J34" si="10">TRUNC(F28*H28,2)</f>
        <v>51102.36</v>
      </c>
      <c r="K28" s="34">
        <f t="shared" si="7"/>
        <v>2.8004432113226937E-2</v>
      </c>
      <c r="L28" s="50"/>
      <c r="M28" s="299"/>
    </row>
    <row r="29" spans="1:13" s="15" customFormat="1" ht="20.100000000000001" customHeight="1">
      <c r="A29" s="301" t="s">
        <v>238</v>
      </c>
      <c r="B29" s="301" t="s">
        <v>161</v>
      </c>
      <c r="C29" s="347">
        <v>4915671</v>
      </c>
      <c r="D29" s="29" t="s">
        <v>206</v>
      </c>
      <c r="E29" s="30" t="s">
        <v>205</v>
      </c>
      <c r="F29" s="305">
        <f>ESCAVAÇÃO!H7</f>
        <v>5537.7</v>
      </c>
      <c r="G29" s="306">
        <v>12.7</v>
      </c>
      <c r="H29" s="32">
        <f t="shared" si="8"/>
        <v>15.5</v>
      </c>
      <c r="I29" s="33">
        <f t="shared" si="9"/>
        <v>70328.789999999994</v>
      </c>
      <c r="J29" s="33">
        <f t="shared" si="10"/>
        <v>85834.35</v>
      </c>
      <c r="K29" s="34">
        <f t="shared" si="7"/>
        <v>4.6989688729481255E-2</v>
      </c>
      <c r="L29" s="50"/>
      <c r="M29" s="299"/>
    </row>
    <row r="30" spans="1:13" s="15" customFormat="1" ht="20.100000000000001" customHeight="1">
      <c r="A30" s="301" t="s">
        <v>239</v>
      </c>
      <c r="B30" s="301" t="s">
        <v>161</v>
      </c>
      <c r="C30" s="347" t="s">
        <v>207</v>
      </c>
      <c r="D30" s="29" t="s">
        <v>208</v>
      </c>
      <c r="E30" s="30" t="s">
        <v>167</v>
      </c>
      <c r="F30" s="305">
        <v>144</v>
      </c>
      <c r="G30" s="306">
        <f>123.56-98.64</f>
        <v>24.92</v>
      </c>
      <c r="H30" s="32">
        <f t="shared" si="8"/>
        <v>30.42</v>
      </c>
      <c r="I30" s="33">
        <f t="shared" si="9"/>
        <v>3588.48</v>
      </c>
      <c r="J30" s="33">
        <f t="shared" si="10"/>
        <v>4380.4799999999996</v>
      </c>
      <c r="K30" s="34">
        <f t="shared" si="7"/>
        <v>2.397617792257892E-3</v>
      </c>
      <c r="L30" s="50"/>
      <c r="M30" s="299"/>
    </row>
    <row r="31" spans="1:13" s="15" customFormat="1" ht="20.100000000000001" customHeight="1">
      <c r="A31" s="301" t="s">
        <v>240</v>
      </c>
      <c r="B31" s="301" t="s">
        <v>161</v>
      </c>
      <c r="C31" s="347" t="s">
        <v>209</v>
      </c>
      <c r="D31" s="29" t="s">
        <v>210</v>
      </c>
      <c r="E31" s="30" t="s">
        <v>167</v>
      </c>
      <c r="F31" s="305">
        <v>712.5</v>
      </c>
      <c r="G31" s="306">
        <f>156.08-125.98</f>
        <v>30.100000000000009</v>
      </c>
      <c r="H31" s="32">
        <f t="shared" si="8"/>
        <v>36.74</v>
      </c>
      <c r="I31" s="33">
        <f t="shared" si="9"/>
        <v>21446.25</v>
      </c>
      <c r="J31" s="33">
        <f t="shared" si="10"/>
        <v>26177.25</v>
      </c>
      <c r="K31" s="34">
        <f t="shared" si="7"/>
        <v>1.4329161811466363E-2</v>
      </c>
      <c r="L31" s="50"/>
      <c r="M31" s="299"/>
    </row>
    <row r="32" spans="1:13" s="15" customFormat="1" ht="20.100000000000001" customHeight="1">
      <c r="A32" s="301" t="s">
        <v>241</v>
      </c>
      <c r="B32" s="301" t="s">
        <v>161</v>
      </c>
      <c r="C32" s="347" t="s">
        <v>211</v>
      </c>
      <c r="D32" s="29" t="s">
        <v>212</v>
      </c>
      <c r="E32" s="30" t="s">
        <v>167</v>
      </c>
      <c r="F32" s="305">
        <v>675</v>
      </c>
      <c r="G32" s="306">
        <f>253.22-213.01</f>
        <v>40.210000000000008</v>
      </c>
      <c r="H32" s="32">
        <f t="shared" si="8"/>
        <v>49.09</v>
      </c>
      <c r="I32" s="33">
        <f t="shared" si="9"/>
        <v>27141.75</v>
      </c>
      <c r="J32" s="33">
        <f t="shared" si="10"/>
        <v>33135.75</v>
      </c>
      <c r="K32" s="34">
        <f t="shared" si="7"/>
        <v>1.8134570267359894E-2</v>
      </c>
      <c r="L32" s="50"/>
      <c r="M32" s="299"/>
    </row>
    <row r="33" spans="1:13" s="15" customFormat="1" ht="20.100000000000001" customHeight="1">
      <c r="A33" s="301" t="s">
        <v>242</v>
      </c>
      <c r="B33" s="301" t="s">
        <v>161</v>
      </c>
      <c r="C33" s="347" t="s">
        <v>213</v>
      </c>
      <c r="D33" s="29" t="s">
        <v>214</v>
      </c>
      <c r="E33" s="30" t="s">
        <v>167</v>
      </c>
      <c r="F33" s="305">
        <v>145</v>
      </c>
      <c r="G33" s="306">
        <f>357.02-306.78</f>
        <v>50.240000000000009</v>
      </c>
      <c r="H33" s="32">
        <f t="shared" si="8"/>
        <v>61.33</v>
      </c>
      <c r="I33" s="33">
        <f t="shared" si="9"/>
        <v>7284.8</v>
      </c>
      <c r="J33" s="33">
        <f t="shared" si="10"/>
        <v>8892.85</v>
      </c>
      <c r="K33" s="34">
        <f t="shared" si="7"/>
        <v>4.8672881256243009E-3</v>
      </c>
      <c r="L33" s="50"/>
      <c r="M33" s="299"/>
    </row>
    <row r="34" spans="1:13" s="15" customFormat="1" ht="20.100000000000001" customHeight="1">
      <c r="A34" s="301" t="s">
        <v>243</v>
      </c>
      <c r="B34" s="301" t="s">
        <v>161</v>
      </c>
      <c r="C34" s="347" t="s">
        <v>215</v>
      </c>
      <c r="D34" s="29" t="s">
        <v>216</v>
      </c>
      <c r="E34" s="30" t="s">
        <v>167</v>
      </c>
      <c r="F34" s="305">
        <v>760</v>
      </c>
      <c r="G34" s="306">
        <f>420.44-359.24</f>
        <v>61.199999999999989</v>
      </c>
      <c r="H34" s="32">
        <f t="shared" si="8"/>
        <v>74.709999999999994</v>
      </c>
      <c r="I34" s="33">
        <f t="shared" si="9"/>
        <v>46512</v>
      </c>
      <c r="J34" s="33">
        <f t="shared" si="10"/>
        <v>56779.6</v>
      </c>
      <c r="K34" s="34">
        <f t="shared" si="7"/>
        <v>3.1076667211047314E-2</v>
      </c>
      <c r="L34" s="50"/>
      <c r="M34" s="299"/>
    </row>
    <row r="35" spans="1:13" s="15" customFormat="1" ht="20.100000000000001" customHeight="1">
      <c r="A35" s="301"/>
      <c r="B35" s="301"/>
      <c r="C35" s="334"/>
      <c r="D35" s="303"/>
      <c r="E35" s="304"/>
      <c r="F35" s="305"/>
      <c r="G35" s="306"/>
      <c r="H35" s="306"/>
      <c r="I35" s="307"/>
      <c r="J35" s="307"/>
      <c r="K35" s="308"/>
      <c r="L35" s="50"/>
      <c r="M35" s="299"/>
    </row>
    <row r="36" spans="1:13" s="27" customFormat="1" ht="20.100000000000001" customHeight="1">
      <c r="A36" s="343" t="s">
        <v>244</v>
      </c>
      <c r="B36" s="343"/>
      <c r="C36" s="354"/>
      <c r="D36" s="355" t="s">
        <v>217</v>
      </c>
      <c r="E36" s="356"/>
      <c r="F36" s="357"/>
      <c r="G36" s="358"/>
      <c r="H36" s="358"/>
      <c r="I36" s="359">
        <f>SUM(I37:I45)</f>
        <v>93471.540000000008</v>
      </c>
      <c r="J36" s="359">
        <f>SUM(J37:J45)</f>
        <v>114118.95999999999</v>
      </c>
      <c r="K36" s="34">
        <f t="shared" ref="K36:K45" si="11">I36/$I$58</f>
        <v>6.245235514026698E-2</v>
      </c>
      <c r="L36" s="52"/>
      <c r="M36" s="360"/>
    </row>
    <row r="37" spans="1:13" s="15" customFormat="1" ht="20.100000000000001" customHeight="1">
      <c r="A37" s="301" t="s">
        <v>245</v>
      </c>
      <c r="B37" s="301" t="s">
        <v>161</v>
      </c>
      <c r="C37" s="334" t="s">
        <v>218</v>
      </c>
      <c r="D37" s="303" t="s">
        <v>219</v>
      </c>
      <c r="E37" s="304" t="s">
        <v>220</v>
      </c>
      <c r="F37" s="305">
        <v>34</v>
      </c>
      <c r="G37" s="306">
        <v>1656.49</v>
      </c>
      <c r="H37" s="32">
        <f t="shared" ref="H37:H45" si="12">TRUNC(G37+(G37*$G$6),2)</f>
        <v>2022.4</v>
      </c>
      <c r="I37" s="33">
        <f t="shared" ref="I37:I45" si="13">TRUNC(F37*G37,2)</f>
        <v>56320.66</v>
      </c>
      <c r="J37" s="33">
        <f t="shared" ref="J37:J45" si="14">TRUNC(F37*H37,2)</f>
        <v>68761.600000000006</v>
      </c>
      <c r="K37" s="34">
        <f t="shared" si="11"/>
        <v>3.763025472838287E-2</v>
      </c>
      <c r="L37" s="50"/>
      <c r="M37" s="299"/>
    </row>
    <row r="38" spans="1:13" s="15" customFormat="1" ht="20.100000000000001" customHeight="1">
      <c r="A38" s="301" t="s">
        <v>246</v>
      </c>
      <c r="B38" s="301" t="s">
        <v>161</v>
      </c>
      <c r="C38" s="334" t="s">
        <v>282</v>
      </c>
      <c r="D38" s="303" t="s">
        <v>281</v>
      </c>
      <c r="E38" s="304" t="s">
        <v>220</v>
      </c>
      <c r="F38" s="305">
        <v>3</v>
      </c>
      <c r="G38" s="306">
        <v>1127.43</v>
      </c>
      <c r="H38" s="32">
        <f t="shared" si="12"/>
        <v>1376.47</v>
      </c>
      <c r="I38" s="33">
        <f t="shared" si="13"/>
        <v>3382.29</v>
      </c>
      <c r="J38" s="33">
        <f t="shared" si="14"/>
        <v>4129.41</v>
      </c>
      <c r="K38" s="34">
        <f t="shared" si="11"/>
        <v>2.2598533871098473E-3</v>
      </c>
      <c r="L38" s="50"/>
      <c r="M38" s="299"/>
    </row>
    <row r="39" spans="1:13" s="15" customFormat="1" ht="20.100000000000001" customHeight="1">
      <c r="A39" s="301" t="s">
        <v>247</v>
      </c>
      <c r="B39" s="301" t="s">
        <v>161</v>
      </c>
      <c r="C39" s="334" t="s">
        <v>223</v>
      </c>
      <c r="D39" s="303" t="s">
        <v>224</v>
      </c>
      <c r="E39" s="304" t="s">
        <v>220</v>
      </c>
      <c r="F39" s="305">
        <v>4</v>
      </c>
      <c r="G39" s="306">
        <v>1524.35</v>
      </c>
      <c r="H39" s="32">
        <f t="shared" si="12"/>
        <v>1861.07</v>
      </c>
      <c r="I39" s="33">
        <f t="shared" si="13"/>
        <v>6097.4</v>
      </c>
      <c r="J39" s="33">
        <f t="shared" si="14"/>
        <v>7444.28</v>
      </c>
      <c r="K39" s="34">
        <f t="shared" si="11"/>
        <v>4.0739351275507372E-3</v>
      </c>
      <c r="L39" s="50"/>
      <c r="M39" s="299"/>
    </row>
    <row r="40" spans="1:13" s="15" customFormat="1" ht="20.100000000000001" customHeight="1">
      <c r="A40" s="301" t="s">
        <v>248</v>
      </c>
      <c r="B40" s="301" t="s">
        <v>161</v>
      </c>
      <c r="C40" s="334" t="s">
        <v>225</v>
      </c>
      <c r="D40" s="303" t="s">
        <v>226</v>
      </c>
      <c r="E40" s="304" t="s">
        <v>220</v>
      </c>
      <c r="F40" s="305">
        <v>1</v>
      </c>
      <c r="G40" s="306">
        <v>1988.11</v>
      </c>
      <c r="H40" s="32">
        <f t="shared" si="12"/>
        <v>2427.2800000000002</v>
      </c>
      <c r="I40" s="33">
        <f t="shared" si="13"/>
        <v>1988.11</v>
      </c>
      <c r="J40" s="33">
        <f t="shared" si="14"/>
        <v>2427.2800000000002</v>
      </c>
      <c r="K40" s="34">
        <f t="shared" si="11"/>
        <v>1.3283417795183021E-3</v>
      </c>
      <c r="L40" s="50"/>
      <c r="M40" s="299"/>
    </row>
    <row r="41" spans="1:13" s="15" customFormat="1" ht="20.100000000000001" customHeight="1">
      <c r="A41" s="301" t="s">
        <v>250</v>
      </c>
      <c r="B41" s="301" t="s">
        <v>161</v>
      </c>
      <c r="C41" s="334" t="s">
        <v>300</v>
      </c>
      <c r="D41" s="303" t="s">
        <v>228</v>
      </c>
      <c r="E41" s="304" t="s">
        <v>220</v>
      </c>
      <c r="F41" s="305">
        <v>4</v>
      </c>
      <c r="G41" s="306">
        <v>1505.86</v>
      </c>
      <c r="H41" s="32">
        <f t="shared" si="12"/>
        <v>1838.5</v>
      </c>
      <c r="I41" s="33">
        <f t="shared" si="13"/>
        <v>6023.44</v>
      </c>
      <c r="J41" s="33">
        <f t="shared" si="14"/>
        <v>7354</v>
      </c>
      <c r="K41" s="34">
        <f t="shared" si="11"/>
        <v>4.0245192712786123E-3</v>
      </c>
      <c r="L41" s="50"/>
      <c r="M41" s="299"/>
    </row>
    <row r="42" spans="1:13" s="15" customFormat="1" ht="20.100000000000001" customHeight="1">
      <c r="A42" s="301" t="s">
        <v>251</v>
      </c>
      <c r="B42" s="301" t="s">
        <v>161</v>
      </c>
      <c r="C42" s="334" t="s">
        <v>229</v>
      </c>
      <c r="D42" s="303" t="s">
        <v>230</v>
      </c>
      <c r="E42" s="304" t="s">
        <v>220</v>
      </c>
      <c r="F42" s="305">
        <v>3</v>
      </c>
      <c r="G42" s="306">
        <v>1729.92</v>
      </c>
      <c r="H42" s="32">
        <f t="shared" si="12"/>
        <v>2112.0500000000002</v>
      </c>
      <c r="I42" s="33">
        <f t="shared" si="13"/>
        <v>5189.76</v>
      </c>
      <c r="J42" s="33">
        <f t="shared" si="14"/>
        <v>6336.15</v>
      </c>
      <c r="K42" s="34">
        <f t="shared" si="11"/>
        <v>3.4675018151273849E-3</v>
      </c>
      <c r="L42" s="50"/>
      <c r="M42" s="299"/>
    </row>
    <row r="43" spans="1:13" s="15" customFormat="1" ht="20.100000000000001" customHeight="1">
      <c r="A43" s="301" t="s">
        <v>252</v>
      </c>
      <c r="B43" s="301" t="s">
        <v>161</v>
      </c>
      <c r="C43" s="334" t="s">
        <v>231</v>
      </c>
      <c r="D43" s="303" t="s">
        <v>232</v>
      </c>
      <c r="E43" s="304" t="s">
        <v>220</v>
      </c>
      <c r="F43" s="305">
        <v>1</v>
      </c>
      <c r="G43" s="306">
        <v>2068.86</v>
      </c>
      <c r="H43" s="32">
        <f t="shared" si="12"/>
        <v>2525.87</v>
      </c>
      <c r="I43" s="33">
        <f t="shared" si="13"/>
        <v>2068.86</v>
      </c>
      <c r="J43" s="33">
        <f t="shared" si="14"/>
        <v>2525.87</v>
      </c>
      <c r="K43" s="34">
        <f t="shared" si="11"/>
        <v>1.382294326759704E-3</v>
      </c>
      <c r="L43" s="50"/>
      <c r="M43" s="299"/>
    </row>
    <row r="44" spans="1:13" s="15" customFormat="1" ht="20.100000000000001" customHeight="1">
      <c r="A44" s="301" t="s">
        <v>253</v>
      </c>
      <c r="B44" s="301" t="s">
        <v>161</v>
      </c>
      <c r="C44" s="334" t="s">
        <v>233</v>
      </c>
      <c r="D44" s="303" t="s">
        <v>234</v>
      </c>
      <c r="E44" s="304" t="s">
        <v>220</v>
      </c>
      <c r="F44" s="305">
        <v>4</v>
      </c>
      <c r="G44" s="306">
        <v>2442.9499999999998</v>
      </c>
      <c r="H44" s="32">
        <f t="shared" si="12"/>
        <v>2982.59</v>
      </c>
      <c r="I44" s="33">
        <f t="shared" si="13"/>
        <v>9771.7999999999993</v>
      </c>
      <c r="J44" s="33">
        <f t="shared" si="14"/>
        <v>11930.36</v>
      </c>
      <c r="K44" s="34">
        <f t="shared" si="11"/>
        <v>6.5289597663594802E-3</v>
      </c>
      <c r="L44" s="50"/>
      <c r="M44" s="299"/>
    </row>
    <row r="45" spans="1:13" s="15" customFormat="1" ht="20.100000000000001" customHeight="1">
      <c r="A45" s="301" t="s">
        <v>283</v>
      </c>
      <c r="B45" s="301" t="s">
        <v>161</v>
      </c>
      <c r="C45" s="334" t="s">
        <v>285</v>
      </c>
      <c r="D45" s="303" t="s">
        <v>284</v>
      </c>
      <c r="E45" s="304" t="s">
        <v>220</v>
      </c>
      <c r="F45" s="305">
        <v>1</v>
      </c>
      <c r="G45" s="306">
        <v>2629.22</v>
      </c>
      <c r="H45" s="32">
        <f t="shared" si="12"/>
        <v>3210.01</v>
      </c>
      <c r="I45" s="33">
        <f t="shared" si="13"/>
        <v>2629.22</v>
      </c>
      <c r="J45" s="33">
        <f t="shared" si="14"/>
        <v>3210.01</v>
      </c>
      <c r="K45" s="34">
        <f t="shared" si="11"/>
        <v>1.7566949381800357E-3</v>
      </c>
      <c r="L45" s="50"/>
      <c r="M45" s="299"/>
    </row>
    <row r="46" spans="1:13" s="15" customFormat="1" ht="20.100000000000001" customHeight="1">
      <c r="A46" s="28"/>
      <c r="B46" s="28"/>
      <c r="C46" s="347"/>
      <c r="D46" s="29"/>
      <c r="E46" s="30"/>
      <c r="F46" s="31"/>
      <c r="G46" s="32"/>
      <c r="H46" s="32"/>
      <c r="I46" s="33"/>
      <c r="J46" s="307"/>
      <c r="K46" s="308"/>
      <c r="L46" s="50"/>
      <c r="M46" s="299"/>
    </row>
    <row r="47" spans="1:13" s="27" customFormat="1" ht="20.100000000000001" customHeight="1">
      <c r="A47" s="372" t="s">
        <v>266</v>
      </c>
      <c r="B47" s="372"/>
      <c r="C47" s="373"/>
      <c r="D47" s="345" t="s">
        <v>286</v>
      </c>
      <c r="E47" s="346"/>
      <c r="F47" s="374"/>
      <c r="G47" s="375"/>
      <c r="H47" s="375"/>
      <c r="I47" s="376">
        <f>SUM(I48:I55)</f>
        <v>19681.12</v>
      </c>
      <c r="J47" s="376">
        <f>SUM(J48:J55)</f>
        <v>23185.489999999998</v>
      </c>
      <c r="K47" s="34">
        <f t="shared" ref="K47:K55" si="15">I47/$I$58</f>
        <v>1.3149802558064317E-2</v>
      </c>
      <c r="L47" s="52"/>
      <c r="M47" s="360"/>
    </row>
    <row r="48" spans="1:13" s="15" customFormat="1" ht="20.100000000000001" customHeight="1">
      <c r="A48" s="28" t="s">
        <v>267</v>
      </c>
      <c r="B48" s="301" t="s">
        <v>161</v>
      </c>
      <c r="C48" s="347" t="s">
        <v>254</v>
      </c>
      <c r="D48" s="348" t="s">
        <v>131</v>
      </c>
      <c r="E48" s="30" t="s">
        <v>25</v>
      </c>
      <c r="F48" s="31">
        <f>ESCAVAÇÃO!J6</f>
        <v>1216</v>
      </c>
      <c r="G48" s="363">
        <v>0.23</v>
      </c>
      <c r="H48" s="32">
        <f t="shared" ref="H48:H55" si="16">TRUNC(G48+(G48*$G$6),2)</f>
        <v>0.28000000000000003</v>
      </c>
      <c r="I48" s="33">
        <f t="shared" ref="I48:I55" si="17">TRUNC(F48*G48,2)</f>
        <v>279.68</v>
      </c>
      <c r="J48" s="33">
        <f t="shared" ref="J48:J55" si="18">TRUNC(F48*H48,2)</f>
        <v>340.48</v>
      </c>
      <c r="K48" s="34">
        <f t="shared" si="15"/>
        <v>1.8686623421021914E-4</v>
      </c>
      <c r="L48" s="50"/>
      <c r="M48" s="299"/>
    </row>
    <row r="49" spans="1:14" s="15" customFormat="1" ht="20.100000000000001" customHeight="1">
      <c r="A49" s="28" t="s">
        <v>268</v>
      </c>
      <c r="B49" s="301" t="s">
        <v>161</v>
      </c>
      <c r="C49" s="347" t="s">
        <v>255</v>
      </c>
      <c r="D49" s="348" t="s">
        <v>256</v>
      </c>
      <c r="E49" s="30" t="s">
        <v>25</v>
      </c>
      <c r="F49" s="31">
        <f>F48</f>
        <v>1216</v>
      </c>
      <c r="G49" s="363">
        <v>3.48</v>
      </c>
      <c r="H49" s="32">
        <f t="shared" si="16"/>
        <v>4.24</v>
      </c>
      <c r="I49" s="33">
        <f t="shared" si="17"/>
        <v>4231.68</v>
      </c>
      <c r="J49" s="33">
        <f t="shared" si="18"/>
        <v>5155.84</v>
      </c>
      <c r="K49" s="34">
        <f t="shared" si="15"/>
        <v>2.827367369789403E-3</v>
      </c>
      <c r="L49" s="50"/>
      <c r="M49" s="299"/>
    </row>
    <row r="50" spans="1:14" s="15" customFormat="1" ht="20.100000000000001" customHeight="1">
      <c r="A50" s="28" t="s">
        <v>269</v>
      </c>
      <c r="B50" s="301" t="s">
        <v>161</v>
      </c>
      <c r="C50" s="347" t="s">
        <v>257</v>
      </c>
      <c r="D50" s="348" t="s">
        <v>258</v>
      </c>
      <c r="E50" s="30" t="s">
        <v>25</v>
      </c>
      <c r="F50" s="31">
        <f>F49</f>
        <v>1216</v>
      </c>
      <c r="G50" s="363">
        <v>0.56999999999999995</v>
      </c>
      <c r="H50" s="32">
        <f t="shared" si="16"/>
        <v>0.69</v>
      </c>
      <c r="I50" s="33">
        <f t="shared" si="17"/>
        <v>693.12</v>
      </c>
      <c r="J50" s="33">
        <f t="shared" si="18"/>
        <v>839.04</v>
      </c>
      <c r="K50" s="34">
        <f t="shared" si="15"/>
        <v>4.6310327608619527E-4</v>
      </c>
      <c r="L50" s="50"/>
      <c r="M50" s="299"/>
    </row>
    <row r="51" spans="1:14" s="15" customFormat="1" ht="20.100000000000001" customHeight="1">
      <c r="A51" s="28" t="s">
        <v>270</v>
      </c>
      <c r="B51" s="28" t="s">
        <v>290</v>
      </c>
      <c r="C51" s="402">
        <v>43282</v>
      </c>
      <c r="D51" s="348" t="s">
        <v>259</v>
      </c>
      <c r="E51" s="30" t="s">
        <v>28</v>
      </c>
      <c r="F51" s="31">
        <f>TRUNC(F48*0.0012,3)</f>
        <v>1.4590000000000001</v>
      </c>
      <c r="G51" s="363">
        <f>G16</f>
        <v>3732.52</v>
      </c>
      <c r="H51" s="32">
        <f>TRUNC(G51+(G51*$G$7),2)</f>
        <v>4292.3900000000003</v>
      </c>
      <c r="I51" s="33">
        <f t="shared" si="17"/>
        <v>5445.74</v>
      </c>
      <c r="J51" s="33">
        <f t="shared" si="18"/>
        <v>6262.59</v>
      </c>
      <c r="K51" s="34">
        <f t="shared" si="15"/>
        <v>3.6385330602401273E-3</v>
      </c>
      <c r="L51" s="50"/>
      <c r="M51" s="299"/>
    </row>
    <row r="52" spans="1:14" s="15" customFormat="1" ht="20.100000000000001" customHeight="1">
      <c r="A52" s="28" t="s">
        <v>271</v>
      </c>
      <c r="B52" s="28" t="s">
        <v>290</v>
      </c>
      <c r="C52" s="402">
        <v>43282</v>
      </c>
      <c r="D52" s="348" t="s">
        <v>260</v>
      </c>
      <c r="E52" s="30" t="s">
        <v>28</v>
      </c>
      <c r="F52" s="31">
        <f>TRUNC(F49*0.0025,3)</f>
        <v>3.04</v>
      </c>
      <c r="G52" s="363">
        <f>G17</f>
        <v>1860.35</v>
      </c>
      <c r="H52" s="32">
        <f>TRUNC(G52+(G52*$G$7),2)</f>
        <v>2139.4</v>
      </c>
      <c r="I52" s="33">
        <f t="shared" si="17"/>
        <v>5655.46</v>
      </c>
      <c r="J52" s="33">
        <f t="shared" si="18"/>
        <v>6503.77</v>
      </c>
      <c r="K52" s="34">
        <f t="shared" si="15"/>
        <v>3.7786560101777961E-3</v>
      </c>
      <c r="L52" s="50"/>
      <c r="M52" s="299"/>
    </row>
    <row r="53" spans="1:14" s="15" customFormat="1" ht="20.100000000000001" customHeight="1">
      <c r="A53" s="28" t="s">
        <v>272</v>
      </c>
      <c r="B53" s="28" t="s">
        <v>161</v>
      </c>
      <c r="C53" s="347" t="s">
        <v>305</v>
      </c>
      <c r="D53" s="348" t="s">
        <v>261</v>
      </c>
      <c r="E53" s="30" t="s">
        <v>28</v>
      </c>
      <c r="F53" s="31">
        <f>F51</f>
        <v>1.4590000000000001</v>
      </c>
      <c r="G53" s="363">
        <f>'TRANSPORTE MATERIAL BETUMINOSO'!D34</f>
        <v>83.86</v>
      </c>
      <c r="H53" s="32">
        <f>TRUNC(G53+(G53*$G$7),2)</f>
        <v>96.43</v>
      </c>
      <c r="I53" s="33">
        <f t="shared" si="17"/>
        <v>122.35</v>
      </c>
      <c r="J53" s="33">
        <f t="shared" si="18"/>
        <v>140.69</v>
      </c>
      <c r="K53" s="34">
        <f t="shared" si="15"/>
        <v>8.1747296036971943E-5</v>
      </c>
      <c r="L53" s="50"/>
      <c r="M53" s="299"/>
    </row>
    <row r="54" spans="1:14" s="15" customFormat="1" ht="20.100000000000001" customHeight="1">
      <c r="A54" s="28" t="s">
        <v>273</v>
      </c>
      <c r="B54" s="28" t="s">
        <v>161</v>
      </c>
      <c r="C54" s="347" t="s">
        <v>306</v>
      </c>
      <c r="D54" s="348" t="s">
        <v>262</v>
      </c>
      <c r="E54" s="30" t="s">
        <v>28</v>
      </c>
      <c r="F54" s="31">
        <f>F52</f>
        <v>3.04</v>
      </c>
      <c r="G54" s="363">
        <f>'TRANSPORTE MATERIAL BETUMINOSO'!D34</f>
        <v>83.86</v>
      </c>
      <c r="H54" s="32">
        <f>TRUNC(G54+(G54*$G$7),2)</f>
        <v>96.43</v>
      </c>
      <c r="I54" s="33">
        <f t="shared" si="17"/>
        <v>254.93</v>
      </c>
      <c r="J54" s="33">
        <f t="shared" si="18"/>
        <v>293.14</v>
      </c>
      <c r="K54" s="34">
        <f t="shared" si="15"/>
        <v>1.7032969496285459E-4</v>
      </c>
      <c r="L54" s="50"/>
      <c r="M54" s="299"/>
    </row>
    <row r="55" spans="1:14" s="15" customFormat="1" ht="20.100000000000001" customHeight="1">
      <c r="A55" s="28" t="s">
        <v>274</v>
      </c>
      <c r="B55" s="28" t="s">
        <v>161</v>
      </c>
      <c r="C55" s="347" t="s">
        <v>263</v>
      </c>
      <c r="D55" s="348" t="s">
        <v>264</v>
      </c>
      <c r="E55" s="30" t="s">
        <v>265</v>
      </c>
      <c r="F55" s="31">
        <f>TRUNC(F49*0.0335*160,3)</f>
        <v>6517.76</v>
      </c>
      <c r="G55" s="32">
        <v>0.46</v>
      </c>
      <c r="H55" s="32">
        <f t="shared" si="16"/>
        <v>0.56000000000000005</v>
      </c>
      <c r="I55" s="33">
        <f t="shared" si="17"/>
        <v>2998.16</v>
      </c>
      <c r="J55" s="33">
        <f t="shared" si="18"/>
        <v>3649.94</v>
      </c>
      <c r="K55" s="34">
        <f t="shared" si="15"/>
        <v>2.0031996165607502E-3</v>
      </c>
      <c r="L55" s="50"/>
      <c r="M55" s="299"/>
    </row>
    <row r="56" spans="1:14" s="15" customFormat="1" ht="20.100000000000001" customHeight="1">
      <c r="A56" s="301"/>
      <c r="B56" s="301"/>
      <c r="C56" s="334"/>
      <c r="D56" s="303"/>
      <c r="E56" s="304"/>
      <c r="F56" s="305"/>
      <c r="G56" s="306"/>
      <c r="H56" s="306"/>
      <c r="I56" s="307"/>
      <c r="J56" s="307"/>
      <c r="K56" s="308"/>
      <c r="L56" s="50"/>
      <c r="M56" s="299"/>
    </row>
    <row r="57" spans="1:14" s="15" customFormat="1" ht="20.100000000000001" customHeight="1">
      <c r="A57" s="35"/>
      <c r="B57" s="35"/>
      <c r="C57" s="35"/>
      <c r="D57" s="36"/>
      <c r="E57" s="37"/>
      <c r="F57" s="38"/>
      <c r="G57" s="39"/>
      <c r="H57" s="39"/>
      <c r="I57" s="40"/>
      <c r="J57" s="40"/>
      <c r="K57" s="41"/>
      <c r="L57" s="50"/>
      <c r="M57" s="299"/>
    </row>
    <row r="58" spans="1:14" ht="25.5" customHeight="1">
      <c r="A58" s="444" t="s">
        <v>39</v>
      </c>
      <c r="B58" s="445"/>
      <c r="C58" s="445"/>
      <c r="D58" s="445"/>
      <c r="E58" s="445"/>
      <c r="F58" s="445"/>
      <c r="G58" s="445"/>
      <c r="H58" s="445"/>
      <c r="I58" s="398">
        <f>I11+I22</f>
        <v>1496685.5899999999</v>
      </c>
      <c r="J58" s="56">
        <f>J11+J22</f>
        <v>1800181.28</v>
      </c>
      <c r="K58" s="54">
        <f>I58/I58</f>
        <v>1</v>
      </c>
      <c r="L58" s="57"/>
    </row>
    <row r="59" spans="1:14" ht="20.100000000000001" customHeight="1">
      <c r="A59" s="45" t="s">
        <v>299</v>
      </c>
      <c r="B59" s="42"/>
      <c r="C59" s="42"/>
      <c r="D59" s="43"/>
    </row>
    <row r="60" spans="1:14" ht="20.100000000000001" customHeight="1">
      <c r="A60" s="45"/>
      <c r="B60" s="46" t="s">
        <v>297</v>
      </c>
      <c r="I60" s="57"/>
      <c r="J60" s="57"/>
      <c r="K60" s="49" t="s">
        <v>324</v>
      </c>
    </row>
    <row r="61" spans="1:14" s="46" customFormat="1" ht="17.25" customHeight="1">
      <c r="B61" s="46" t="s">
        <v>298</v>
      </c>
      <c r="D61" s="47"/>
      <c r="E61" s="44"/>
      <c r="F61" s="1"/>
      <c r="G61" s="1"/>
      <c r="H61" s="1"/>
      <c r="I61" s="1"/>
      <c r="J61" s="1"/>
      <c r="K61" s="16"/>
      <c r="L61" s="1"/>
      <c r="M61" s="50"/>
      <c r="N61" s="1"/>
    </row>
    <row r="62" spans="1:14" s="46" customFormat="1" ht="20.100000000000001" customHeight="1">
      <c r="D62" s="47"/>
      <c r="E62" s="44"/>
      <c r="F62" s="1"/>
      <c r="G62" s="1"/>
      <c r="H62" s="1"/>
      <c r="I62" s="1"/>
      <c r="J62" s="1"/>
      <c r="K62" s="16"/>
      <c r="L62" s="1"/>
      <c r="M62" s="50"/>
      <c r="N62" s="1"/>
    </row>
    <row r="63" spans="1:14" s="46" customFormat="1" ht="20.100000000000001" customHeight="1">
      <c r="D63" s="47"/>
      <c r="E63" s="44"/>
      <c r="F63" s="1"/>
      <c r="G63" s="1"/>
      <c r="H63" s="1"/>
      <c r="I63" s="1"/>
      <c r="J63" s="1"/>
      <c r="K63" s="16"/>
      <c r="L63" s="1"/>
      <c r="M63" s="50"/>
      <c r="N63" s="1"/>
    </row>
    <row r="64" spans="1:14" s="46" customFormat="1" ht="20.100000000000001" customHeight="1">
      <c r="D64" s="47"/>
      <c r="E64" s="44"/>
      <c r="F64" s="1"/>
      <c r="G64" s="1"/>
      <c r="H64" s="1"/>
      <c r="I64" s="1"/>
      <c r="J64" s="1"/>
      <c r="K64" s="16"/>
      <c r="L64" s="1"/>
      <c r="M64" s="50"/>
      <c r="N64" s="1"/>
    </row>
    <row r="65" spans="4:14" s="46" customFormat="1" ht="20.100000000000001" customHeight="1">
      <c r="D65" s="47"/>
      <c r="E65" s="44"/>
      <c r="F65" s="1"/>
      <c r="G65" s="1"/>
      <c r="H65" s="1"/>
      <c r="I65" s="1"/>
      <c r="J65" s="1"/>
      <c r="K65" s="16"/>
      <c r="L65" s="1"/>
      <c r="M65" s="50"/>
      <c r="N65" s="1"/>
    </row>
    <row r="66" spans="4:14" s="46" customFormat="1" ht="20.100000000000001" customHeight="1">
      <c r="D66" s="47"/>
      <c r="E66" s="44"/>
      <c r="F66" s="1"/>
      <c r="G66" s="1"/>
      <c r="H66" s="1"/>
      <c r="I66" s="1"/>
      <c r="J66" s="1"/>
      <c r="K66" s="16"/>
      <c r="L66" s="1"/>
      <c r="M66" s="50"/>
      <c r="N66" s="1"/>
    </row>
    <row r="67" spans="4:14" s="46" customFormat="1" ht="20.100000000000001" customHeight="1">
      <c r="D67" s="47"/>
      <c r="E67" s="44"/>
      <c r="F67" s="1"/>
      <c r="G67" s="1"/>
      <c r="H67" s="1"/>
      <c r="I67" s="1"/>
      <c r="J67" s="1"/>
      <c r="K67" s="16"/>
      <c r="L67" s="1"/>
      <c r="M67" s="50"/>
      <c r="N67" s="1"/>
    </row>
    <row r="68" spans="4:14" s="46" customFormat="1" ht="20.100000000000001" customHeight="1">
      <c r="D68" s="47"/>
      <c r="E68" s="44"/>
      <c r="F68" s="1"/>
      <c r="G68" s="1"/>
      <c r="H68" s="1"/>
      <c r="I68" s="1"/>
      <c r="J68" s="1"/>
      <c r="K68" s="16"/>
      <c r="L68" s="1"/>
      <c r="M68" s="50"/>
      <c r="N68" s="1"/>
    </row>
    <row r="69" spans="4:14" s="46" customFormat="1" ht="20.100000000000001" customHeight="1">
      <c r="D69" s="47"/>
      <c r="E69" s="44"/>
      <c r="F69" s="1"/>
      <c r="G69" s="1"/>
      <c r="H69" s="1"/>
      <c r="I69" s="1"/>
      <c r="J69" s="1"/>
      <c r="K69" s="16"/>
      <c r="L69" s="1"/>
      <c r="M69" s="50"/>
      <c r="N69" s="1"/>
    </row>
    <row r="70" spans="4:14" s="46" customFormat="1" ht="20.100000000000001" customHeight="1">
      <c r="D70" s="47"/>
      <c r="E70" s="44"/>
      <c r="F70" s="1"/>
      <c r="G70" s="1"/>
      <c r="H70" s="1"/>
      <c r="I70" s="1"/>
      <c r="J70" s="1"/>
      <c r="K70" s="16"/>
      <c r="L70" s="1"/>
      <c r="M70" s="50"/>
      <c r="N70" s="1"/>
    </row>
  </sheetData>
  <mergeCells count="8">
    <mergeCell ref="A58:H58"/>
    <mergeCell ref="B10:C10"/>
    <mergeCell ref="A1:K2"/>
    <mergeCell ref="B4:D4"/>
    <mergeCell ref="F4:F5"/>
    <mergeCell ref="B8:D8"/>
    <mergeCell ref="G4:K5"/>
    <mergeCell ref="B6:D7"/>
  </mergeCells>
  <printOptions horizontalCentered="1"/>
  <pageMargins left="0.78740157480314965" right="0.78740157480314965" top="0.86614173228346458" bottom="0.59055118110236227" header="0.27559055118110237" footer="0.39370078740157483"/>
  <pageSetup paperSize="9" scale="57" orientation="landscape" verticalDpi="1200" r:id="rId1"/>
  <headerFooter alignWithMargins="0">
    <oddFooter>&amp;C&amp;10Página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view="pageBreakPreview" zoomScaleSheetLayoutView="100" workbookViewId="0">
      <selection activeCell="A16" sqref="A16:B18"/>
    </sheetView>
  </sheetViews>
  <sheetFormatPr defaultRowHeight="15"/>
  <cols>
    <col min="1" max="1" width="9.140625" style="71"/>
    <col min="2" max="2" width="74.85546875" style="156" customWidth="1"/>
    <col min="3" max="3" width="18" style="156" customWidth="1"/>
    <col min="4" max="4" width="9.140625" style="156"/>
    <col min="5" max="5" width="15.140625" style="156" customWidth="1"/>
    <col min="6" max="6" width="9.140625" style="156"/>
    <col min="7" max="7" width="15.140625" style="156" customWidth="1"/>
    <col min="8" max="8" width="9.140625" style="156" customWidth="1"/>
    <col min="9" max="9" width="14.5703125" style="156" customWidth="1"/>
    <col min="10" max="250" width="9.140625" style="156"/>
    <col min="251" max="251" width="41.85546875" style="156" customWidth="1"/>
    <col min="252" max="252" width="18" style="156" customWidth="1"/>
    <col min="253" max="506" width="9.140625" style="156"/>
    <col min="507" max="507" width="41.85546875" style="156" customWidth="1"/>
    <col min="508" max="508" width="18" style="156" customWidth="1"/>
    <col min="509" max="762" width="9.140625" style="156"/>
    <col min="763" max="763" width="41.85546875" style="156" customWidth="1"/>
    <col min="764" max="764" width="18" style="156" customWidth="1"/>
    <col min="765" max="1018" width="9.140625" style="156"/>
    <col min="1019" max="1019" width="41.85546875" style="156" customWidth="1"/>
    <col min="1020" max="1020" width="18" style="156" customWidth="1"/>
    <col min="1021" max="1274" width="9.140625" style="156"/>
    <col min="1275" max="1275" width="41.85546875" style="156" customWidth="1"/>
    <col min="1276" max="1276" width="18" style="156" customWidth="1"/>
    <col min="1277" max="1530" width="9.140625" style="156"/>
    <col min="1531" max="1531" width="41.85546875" style="156" customWidth="1"/>
    <col min="1532" max="1532" width="18" style="156" customWidth="1"/>
    <col min="1533" max="1786" width="9.140625" style="156"/>
    <col min="1787" max="1787" width="41.85546875" style="156" customWidth="1"/>
    <col min="1788" max="1788" width="18" style="156" customWidth="1"/>
    <col min="1789" max="2042" width="9.140625" style="156"/>
    <col min="2043" max="2043" width="41.85546875" style="156" customWidth="1"/>
    <col min="2044" max="2044" width="18" style="156" customWidth="1"/>
    <col min="2045" max="2298" width="9.140625" style="156"/>
    <col min="2299" max="2299" width="41.85546875" style="156" customWidth="1"/>
    <col min="2300" max="2300" width="18" style="156" customWidth="1"/>
    <col min="2301" max="2554" width="9.140625" style="156"/>
    <col min="2555" max="2555" width="41.85546875" style="156" customWidth="1"/>
    <col min="2556" max="2556" width="18" style="156" customWidth="1"/>
    <col min="2557" max="2810" width="9.140625" style="156"/>
    <col min="2811" max="2811" width="41.85546875" style="156" customWidth="1"/>
    <col min="2812" max="2812" width="18" style="156" customWidth="1"/>
    <col min="2813" max="3066" width="9.140625" style="156"/>
    <col min="3067" max="3067" width="41.85546875" style="156" customWidth="1"/>
    <col min="3068" max="3068" width="18" style="156" customWidth="1"/>
    <col min="3069" max="3322" width="9.140625" style="156"/>
    <col min="3323" max="3323" width="41.85546875" style="156" customWidth="1"/>
    <col min="3324" max="3324" width="18" style="156" customWidth="1"/>
    <col min="3325" max="3578" width="9.140625" style="156"/>
    <col min="3579" max="3579" width="41.85546875" style="156" customWidth="1"/>
    <col min="3580" max="3580" width="18" style="156" customWidth="1"/>
    <col min="3581" max="3834" width="9.140625" style="156"/>
    <col min="3835" max="3835" width="41.85546875" style="156" customWidth="1"/>
    <col min="3836" max="3836" width="18" style="156" customWidth="1"/>
    <col min="3837" max="4090" width="9.140625" style="156"/>
    <col min="4091" max="4091" width="41.85546875" style="156" customWidth="1"/>
    <col min="4092" max="4092" width="18" style="156" customWidth="1"/>
    <col min="4093" max="4346" width="9.140625" style="156"/>
    <col min="4347" max="4347" width="41.85546875" style="156" customWidth="1"/>
    <col min="4348" max="4348" width="18" style="156" customWidth="1"/>
    <col min="4349" max="4602" width="9.140625" style="156"/>
    <col min="4603" max="4603" width="41.85546875" style="156" customWidth="1"/>
    <col min="4604" max="4604" width="18" style="156" customWidth="1"/>
    <col min="4605" max="4858" width="9.140625" style="156"/>
    <col min="4859" max="4859" width="41.85546875" style="156" customWidth="1"/>
    <col min="4860" max="4860" width="18" style="156" customWidth="1"/>
    <col min="4861" max="5114" width="9.140625" style="156"/>
    <col min="5115" max="5115" width="41.85546875" style="156" customWidth="1"/>
    <col min="5116" max="5116" width="18" style="156" customWidth="1"/>
    <col min="5117" max="5370" width="9.140625" style="156"/>
    <col min="5371" max="5371" width="41.85546875" style="156" customWidth="1"/>
    <col min="5372" max="5372" width="18" style="156" customWidth="1"/>
    <col min="5373" max="5626" width="9.140625" style="156"/>
    <col min="5627" max="5627" width="41.85546875" style="156" customWidth="1"/>
    <col min="5628" max="5628" width="18" style="156" customWidth="1"/>
    <col min="5629" max="5882" width="9.140625" style="156"/>
    <col min="5883" max="5883" width="41.85546875" style="156" customWidth="1"/>
    <col min="5884" max="5884" width="18" style="156" customWidth="1"/>
    <col min="5885" max="6138" width="9.140625" style="156"/>
    <col min="6139" max="6139" width="41.85546875" style="156" customWidth="1"/>
    <col min="6140" max="6140" width="18" style="156" customWidth="1"/>
    <col min="6141" max="6394" width="9.140625" style="156"/>
    <col min="6395" max="6395" width="41.85546875" style="156" customWidth="1"/>
    <col min="6396" max="6396" width="18" style="156" customWidth="1"/>
    <col min="6397" max="6650" width="9.140625" style="156"/>
    <col min="6651" max="6651" width="41.85546875" style="156" customWidth="1"/>
    <col min="6652" max="6652" width="18" style="156" customWidth="1"/>
    <col min="6653" max="6906" width="9.140625" style="156"/>
    <col min="6907" max="6907" width="41.85546875" style="156" customWidth="1"/>
    <col min="6908" max="6908" width="18" style="156" customWidth="1"/>
    <col min="6909" max="7162" width="9.140625" style="156"/>
    <col min="7163" max="7163" width="41.85546875" style="156" customWidth="1"/>
    <col min="7164" max="7164" width="18" style="156" customWidth="1"/>
    <col min="7165" max="7418" width="9.140625" style="156"/>
    <col min="7419" max="7419" width="41.85546875" style="156" customWidth="1"/>
    <col min="7420" max="7420" width="18" style="156" customWidth="1"/>
    <col min="7421" max="7674" width="9.140625" style="156"/>
    <col min="7675" max="7675" width="41.85546875" style="156" customWidth="1"/>
    <col min="7676" max="7676" width="18" style="156" customWidth="1"/>
    <col min="7677" max="7930" width="9.140625" style="156"/>
    <col min="7931" max="7931" width="41.85546875" style="156" customWidth="1"/>
    <col min="7932" max="7932" width="18" style="156" customWidth="1"/>
    <col min="7933" max="8186" width="9.140625" style="156"/>
    <col min="8187" max="8187" width="41.85546875" style="156" customWidth="1"/>
    <col min="8188" max="8188" width="18" style="156" customWidth="1"/>
    <col min="8189" max="8442" width="9.140625" style="156"/>
    <col min="8443" max="8443" width="41.85546875" style="156" customWidth="1"/>
    <col min="8444" max="8444" width="18" style="156" customWidth="1"/>
    <col min="8445" max="8698" width="9.140625" style="156"/>
    <col min="8699" max="8699" width="41.85546875" style="156" customWidth="1"/>
    <col min="8700" max="8700" width="18" style="156" customWidth="1"/>
    <col min="8701" max="8954" width="9.140625" style="156"/>
    <col min="8955" max="8955" width="41.85546875" style="156" customWidth="1"/>
    <col min="8956" max="8956" width="18" style="156" customWidth="1"/>
    <col min="8957" max="9210" width="9.140625" style="156"/>
    <col min="9211" max="9211" width="41.85546875" style="156" customWidth="1"/>
    <col min="9212" max="9212" width="18" style="156" customWidth="1"/>
    <col min="9213" max="9466" width="9.140625" style="156"/>
    <col min="9467" max="9467" width="41.85546875" style="156" customWidth="1"/>
    <col min="9468" max="9468" width="18" style="156" customWidth="1"/>
    <col min="9469" max="9722" width="9.140625" style="156"/>
    <col min="9723" max="9723" width="41.85546875" style="156" customWidth="1"/>
    <col min="9724" max="9724" width="18" style="156" customWidth="1"/>
    <col min="9725" max="9978" width="9.140625" style="156"/>
    <col min="9979" max="9979" width="41.85546875" style="156" customWidth="1"/>
    <col min="9980" max="9980" width="18" style="156" customWidth="1"/>
    <col min="9981" max="10234" width="9.140625" style="156"/>
    <col min="10235" max="10235" width="41.85546875" style="156" customWidth="1"/>
    <col min="10236" max="10236" width="18" style="156" customWidth="1"/>
    <col min="10237" max="10490" width="9.140625" style="156"/>
    <col min="10491" max="10491" width="41.85546875" style="156" customWidth="1"/>
    <col min="10492" max="10492" width="18" style="156" customWidth="1"/>
    <col min="10493" max="10746" width="9.140625" style="156"/>
    <col min="10747" max="10747" width="41.85546875" style="156" customWidth="1"/>
    <col min="10748" max="10748" width="18" style="156" customWidth="1"/>
    <col min="10749" max="11002" width="9.140625" style="156"/>
    <col min="11003" max="11003" width="41.85546875" style="156" customWidth="1"/>
    <col min="11004" max="11004" width="18" style="156" customWidth="1"/>
    <col min="11005" max="11258" width="9.140625" style="156"/>
    <col min="11259" max="11259" width="41.85546875" style="156" customWidth="1"/>
    <col min="11260" max="11260" width="18" style="156" customWidth="1"/>
    <col min="11261" max="11514" width="9.140625" style="156"/>
    <col min="11515" max="11515" width="41.85546875" style="156" customWidth="1"/>
    <col min="11516" max="11516" width="18" style="156" customWidth="1"/>
    <col min="11517" max="11770" width="9.140625" style="156"/>
    <col min="11771" max="11771" width="41.85546875" style="156" customWidth="1"/>
    <col min="11772" max="11772" width="18" style="156" customWidth="1"/>
    <col min="11773" max="12026" width="9.140625" style="156"/>
    <col min="12027" max="12027" width="41.85546875" style="156" customWidth="1"/>
    <col min="12028" max="12028" width="18" style="156" customWidth="1"/>
    <col min="12029" max="12282" width="9.140625" style="156"/>
    <col min="12283" max="12283" width="41.85546875" style="156" customWidth="1"/>
    <col min="12284" max="12284" width="18" style="156" customWidth="1"/>
    <col min="12285" max="12538" width="9.140625" style="156"/>
    <col min="12539" max="12539" width="41.85546875" style="156" customWidth="1"/>
    <col min="12540" max="12540" width="18" style="156" customWidth="1"/>
    <col min="12541" max="12794" width="9.140625" style="156"/>
    <col min="12795" max="12795" width="41.85546875" style="156" customWidth="1"/>
    <col min="12796" max="12796" width="18" style="156" customWidth="1"/>
    <col min="12797" max="13050" width="9.140625" style="156"/>
    <col min="13051" max="13051" width="41.85546875" style="156" customWidth="1"/>
    <col min="13052" max="13052" width="18" style="156" customWidth="1"/>
    <col min="13053" max="13306" width="9.140625" style="156"/>
    <col min="13307" max="13307" width="41.85546875" style="156" customWidth="1"/>
    <col min="13308" max="13308" width="18" style="156" customWidth="1"/>
    <col min="13309" max="13562" width="9.140625" style="156"/>
    <col min="13563" max="13563" width="41.85546875" style="156" customWidth="1"/>
    <col min="13564" max="13564" width="18" style="156" customWidth="1"/>
    <col min="13565" max="13818" width="9.140625" style="156"/>
    <col min="13819" max="13819" width="41.85546875" style="156" customWidth="1"/>
    <col min="13820" max="13820" width="18" style="156" customWidth="1"/>
    <col min="13821" max="14074" width="9.140625" style="156"/>
    <col min="14075" max="14075" width="41.85546875" style="156" customWidth="1"/>
    <col min="14076" max="14076" width="18" style="156" customWidth="1"/>
    <col min="14077" max="14330" width="9.140625" style="156"/>
    <col min="14331" max="14331" width="41.85546875" style="156" customWidth="1"/>
    <col min="14332" max="14332" width="18" style="156" customWidth="1"/>
    <col min="14333" max="14586" width="9.140625" style="156"/>
    <col min="14587" max="14587" width="41.85546875" style="156" customWidth="1"/>
    <col min="14588" max="14588" width="18" style="156" customWidth="1"/>
    <col min="14589" max="14842" width="9.140625" style="156"/>
    <col min="14843" max="14843" width="41.85546875" style="156" customWidth="1"/>
    <col min="14844" max="14844" width="18" style="156" customWidth="1"/>
    <col min="14845" max="15098" width="9.140625" style="156"/>
    <col min="15099" max="15099" width="41.85546875" style="156" customWidth="1"/>
    <col min="15100" max="15100" width="18" style="156" customWidth="1"/>
    <col min="15101" max="15354" width="9.140625" style="156"/>
    <col min="15355" max="15355" width="41.85546875" style="156" customWidth="1"/>
    <col min="15356" max="15356" width="18" style="156" customWidth="1"/>
    <col min="15357" max="15610" width="9.140625" style="156"/>
    <col min="15611" max="15611" width="41.85546875" style="156" customWidth="1"/>
    <col min="15612" max="15612" width="18" style="156" customWidth="1"/>
    <col min="15613" max="15866" width="9.140625" style="156"/>
    <col min="15867" max="15867" width="41.85546875" style="156" customWidth="1"/>
    <col min="15868" max="15868" width="18" style="156" customWidth="1"/>
    <col min="15869" max="16122" width="9.140625" style="156"/>
    <col min="16123" max="16123" width="41.85546875" style="156" customWidth="1"/>
    <col min="16124" max="16124" width="18" style="156" customWidth="1"/>
    <col min="16125" max="16384" width="9.140625" style="156"/>
  </cols>
  <sheetData>
    <row r="1" spans="1:10" ht="20.100000000000001" customHeight="1">
      <c r="A1" s="448" t="s">
        <v>121</v>
      </c>
      <c r="B1" s="448"/>
      <c r="C1" s="448"/>
      <c r="D1" s="448"/>
      <c r="E1" s="448"/>
      <c r="F1" s="448"/>
      <c r="G1" s="448"/>
      <c r="H1" s="448"/>
    </row>
    <row r="2" spans="1:10" ht="9" customHeight="1">
      <c r="A2" s="159"/>
      <c r="B2" s="159"/>
      <c r="C2" s="159"/>
      <c r="D2" s="159"/>
      <c r="E2" s="155"/>
      <c r="F2" s="155"/>
    </row>
    <row r="3" spans="1:10" ht="20.100000000000001" customHeight="1">
      <c r="A3" s="4" t="s">
        <v>1</v>
      </c>
      <c r="B3" s="160" t="str">
        <f>'RESUMO '!B3</f>
        <v>PAVIMENTAÇÃO URBANA</v>
      </c>
      <c r="C3" s="155"/>
      <c r="D3" s="155"/>
      <c r="E3" s="155"/>
      <c r="F3" s="182" t="str">
        <f>'ORÇAMENTO  (PROJETO)'!F8</f>
        <v>Área Aprox.:</v>
      </c>
      <c r="G3" s="335">
        <f>'RESUMO '!D3</f>
        <v>39035.637000000002</v>
      </c>
    </row>
    <row r="4" spans="1:10" ht="20.100000000000001" customHeight="1">
      <c r="A4" s="4" t="s">
        <v>2</v>
      </c>
      <c r="B4" s="449" t="str">
        <f>'RESUMO '!B4</f>
        <v>AVENIDA ELDEVIR VICTORINO VIECILLI, ENTRE AVENIDA CALIFÓRNIA (E 00) E RUA ALFREDO LORENZZON (E 260 + 12,673m)</v>
      </c>
      <c r="C4" s="449"/>
      <c r="D4" s="155"/>
      <c r="E4" s="155"/>
      <c r="F4" s="182" t="str">
        <f>'RESUMO '!C4</f>
        <v>Referência de Preços:</v>
      </c>
      <c r="G4" s="450" t="str">
        <f>'RESUMO '!D4</f>
        <v>DNIT - SICRO - Março/18                                   SINAPI - Julho/18</v>
      </c>
      <c r="H4" s="450"/>
    </row>
    <row r="5" spans="1:10" ht="20.100000000000001" customHeight="1">
      <c r="A5" s="4"/>
      <c r="B5" s="449"/>
      <c r="C5" s="449"/>
      <c r="D5" s="155"/>
      <c r="E5" s="155"/>
      <c r="G5" s="450"/>
      <c r="H5" s="450"/>
    </row>
    <row r="6" spans="1:10" ht="20.100000000000001" customHeight="1">
      <c r="A6" s="4" t="s">
        <v>3</v>
      </c>
      <c r="B6" s="213" t="str">
        <f>'ORÇAMENTO  (PROJETO)'!B8:D8</f>
        <v>PRIMAVERA DO LESTE - MT</v>
      </c>
      <c r="C6" s="155"/>
      <c r="D6" s="155"/>
      <c r="E6" s="155"/>
      <c r="F6" s="183" t="str">
        <f>[18]ORÇAMENTO!F7</f>
        <v>B.D.I.:</v>
      </c>
      <c r="G6" s="184">
        <f>BDI!C22</f>
        <v>0.22090000000000001</v>
      </c>
    </row>
    <row r="7" spans="1:10" ht="6" customHeight="1">
      <c r="B7" s="155"/>
      <c r="C7" s="155"/>
      <c r="D7" s="155"/>
      <c r="E7" s="155"/>
      <c r="F7" s="155"/>
      <c r="H7" s="164">
        <v>0</v>
      </c>
      <c r="I7" s="185"/>
    </row>
    <row r="8" spans="1:10" s="72" customFormat="1" ht="20.100000000000001" customHeight="1">
      <c r="A8" s="186" t="s">
        <v>6</v>
      </c>
      <c r="B8" s="186" t="s">
        <v>7</v>
      </c>
      <c r="C8" s="186" t="s">
        <v>122</v>
      </c>
      <c r="D8" s="186" t="s">
        <v>12</v>
      </c>
      <c r="E8" s="447" t="s">
        <v>123</v>
      </c>
      <c r="F8" s="447"/>
      <c r="G8" s="447" t="s">
        <v>198</v>
      </c>
      <c r="H8" s="447"/>
      <c r="I8" s="447" t="s">
        <v>287</v>
      </c>
      <c r="J8" s="447"/>
    </row>
    <row r="9" spans="1:10" s="72" customFormat="1" ht="20.100000000000001" customHeight="1">
      <c r="A9" s="187"/>
      <c r="B9" s="187"/>
      <c r="C9" s="187"/>
      <c r="D9" s="187"/>
      <c r="E9" s="166" t="s">
        <v>124</v>
      </c>
      <c r="F9" s="166" t="s">
        <v>12</v>
      </c>
      <c r="G9" s="166"/>
      <c r="H9" s="166"/>
      <c r="I9" s="310"/>
      <c r="J9" s="310"/>
    </row>
    <row r="10" spans="1:10" ht="35.25" customHeight="1">
      <c r="A10" s="188" t="str">
        <f>'RESUMO '!A9</f>
        <v>1.0</v>
      </c>
      <c r="B10" s="189" t="str">
        <f>'RESUMO '!B9</f>
        <v>PAVIMENTAÇÃO</v>
      </c>
      <c r="C10" s="190">
        <f>'ORÇAMENTO  (PROJETO)'!J11</f>
        <v>872890.44000000006</v>
      </c>
      <c r="D10" s="191">
        <f>C10/C13</f>
        <v>0.48489029949250445</v>
      </c>
      <c r="E10" s="192">
        <f>C10*F10</f>
        <v>174578.08800000002</v>
      </c>
      <c r="F10" s="193">
        <v>0.2</v>
      </c>
      <c r="G10" s="192">
        <f>C10*H10</f>
        <v>261867.13200000001</v>
      </c>
      <c r="H10" s="193">
        <v>0.3</v>
      </c>
      <c r="I10" s="192">
        <f>C10*J10</f>
        <v>436445.22000000003</v>
      </c>
      <c r="J10" s="193">
        <v>0.5</v>
      </c>
    </row>
    <row r="11" spans="1:10" ht="35.25" customHeight="1">
      <c r="A11" s="194" t="s">
        <v>197</v>
      </c>
      <c r="B11" s="195" t="str">
        <f>'ORÇAMENTO  (PROJETO)'!D22</f>
        <v xml:space="preserve">DRENAGEM </v>
      </c>
      <c r="C11" s="196">
        <f>'ORÇAMENTO  (PROJETO)'!J22</f>
        <v>927290.84</v>
      </c>
      <c r="D11" s="197">
        <f>C11/C13</f>
        <v>0.51510970050749549</v>
      </c>
      <c r="E11" s="198">
        <f>C11*F11</f>
        <v>278187.25199999998</v>
      </c>
      <c r="F11" s="199">
        <v>0.3</v>
      </c>
      <c r="G11" s="198">
        <f>C11*H11</f>
        <v>370916.33600000001</v>
      </c>
      <c r="H11" s="199">
        <v>0.4</v>
      </c>
      <c r="I11" s="198">
        <f>C11*J11</f>
        <v>278187.25199999998</v>
      </c>
      <c r="J11" s="199">
        <v>0.3</v>
      </c>
    </row>
    <row r="12" spans="1:10" ht="5.0999999999999996" customHeight="1">
      <c r="A12" s="175"/>
      <c r="B12" s="176"/>
      <c r="C12" s="176"/>
      <c r="D12" s="200"/>
      <c r="E12" s="201"/>
      <c r="F12" s="176"/>
      <c r="G12" s="201"/>
      <c r="H12" s="202"/>
      <c r="I12" s="201"/>
      <c r="J12" s="202"/>
    </row>
    <row r="13" spans="1:10" ht="20.100000000000001" customHeight="1">
      <c r="A13" s="203"/>
      <c r="B13" s="204" t="s">
        <v>288</v>
      </c>
      <c r="C13" s="205">
        <f>SUM(C10:C12)</f>
        <v>1800181.28</v>
      </c>
      <c r="D13" s="206">
        <f>C13/$C$13</f>
        <v>1</v>
      </c>
      <c r="E13" s="207">
        <f>SUM(E10:E11)</f>
        <v>452765.33999999997</v>
      </c>
      <c r="F13" s="208">
        <f>E13/C13</f>
        <v>0.25151097005074952</v>
      </c>
      <c r="G13" s="207">
        <f>SUM(G10:G11)</f>
        <v>632783.46799999999</v>
      </c>
      <c r="H13" s="208">
        <f>G13/C13</f>
        <v>0.35151097005074955</v>
      </c>
      <c r="I13" s="207">
        <f>SUM(I10:I11)</f>
        <v>714632.47200000007</v>
      </c>
      <c r="J13" s="208">
        <f>I13/C13</f>
        <v>0.39697805989850093</v>
      </c>
    </row>
    <row r="14" spans="1:10" ht="20.100000000000001" customHeight="1">
      <c r="A14" s="209"/>
      <c r="B14" s="397" t="s">
        <v>289</v>
      </c>
      <c r="C14" s="210"/>
      <c r="D14" s="210"/>
      <c r="E14" s="211">
        <f>E13</f>
        <v>452765.33999999997</v>
      </c>
      <c r="F14" s="212">
        <f>E14/C13</f>
        <v>0.25151097005074952</v>
      </c>
      <c r="G14" s="211">
        <f>G13+E14</f>
        <v>1085548.808</v>
      </c>
      <c r="H14" s="212">
        <f>G14/C13</f>
        <v>0.60302194010149912</v>
      </c>
      <c r="I14" s="211">
        <f>I13+G14</f>
        <v>1800181.28</v>
      </c>
      <c r="J14" s="212">
        <f>I14/C13</f>
        <v>1</v>
      </c>
    </row>
    <row r="16" spans="1:10">
      <c r="A16" s="45" t="s">
        <v>299</v>
      </c>
      <c r="B16" s="42"/>
      <c r="C16" s="42"/>
      <c r="D16" s="43"/>
    </row>
    <row r="17" spans="1:8">
      <c r="A17" s="45"/>
      <c r="B17" s="46" t="s">
        <v>297</v>
      </c>
      <c r="C17" s="46"/>
      <c r="D17" s="47"/>
      <c r="H17" s="182" t="str">
        <f>'RESUMO '!D15</f>
        <v>Primavera do Leste, 01 de Outubro de 2018.</v>
      </c>
    </row>
    <row r="18" spans="1:8">
      <c r="A18" s="46"/>
      <c r="B18" s="46" t="s">
        <v>298</v>
      </c>
      <c r="C18" s="46"/>
      <c r="D18" s="47"/>
    </row>
    <row r="23" spans="1:8">
      <c r="H23" s="361"/>
    </row>
    <row r="25" spans="1:8">
      <c r="B25" s="385"/>
      <c r="C25" s="385"/>
      <c r="D25" s="385"/>
      <c r="E25" s="385"/>
      <c r="F25" s="385"/>
      <c r="G25" s="385"/>
      <c r="H25" s="385"/>
    </row>
    <row r="26" spans="1:8">
      <c r="B26" s="385"/>
      <c r="C26" s="385"/>
      <c r="D26" s="385"/>
      <c r="E26" s="385"/>
      <c r="F26" s="385"/>
      <c r="G26" s="385"/>
      <c r="H26" s="385"/>
    </row>
    <row r="27" spans="1:8">
      <c r="A27" s="72"/>
      <c r="B27" s="385"/>
      <c r="C27" s="386"/>
      <c r="D27" s="387"/>
      <c r="E27" s="388"/>
      <c r="F27" s="385"/>
      <c r="G27" s="385"/>
      <c r="H27" s="389"/>
    </row>
    <row r="28" spans="1:8">
      <c r="B28" s="385"/>
      <c r="C28" s="385"/>
      <c r="D28" s="385"/>
      <c r="E28" s="390"/>
      <c r="F28" s="385"/>
      <c r="G28" s="385"/>
      <c r="H28" s="385"/>
    </row>
    <row r="29" spans="1:8">
      <c r="B29" s="385"/>
      <c r="C29" s="391"/>
      <c r="D29" s="392"/>
      <c r="E29" s="393"/>
      <c r="F29" s="385"/>
      <c r="G29" s="385"/>
      <c r="H29" s="385"/>
    </row>
    <row r="30" spans="1:8">
      <c r="B30" s="385"/>
      <c r="C30" s="385"/>
      <c r="D30" s="385"/>
      <c r="E30" s="385"/>
      <c r="F30" s="385"/>
      <c r="G30" s="385"/>
      <c r="H30" s="385"/>
    </row>
    <row r="31" spans="1:8">
      <c r="B31" s="385"/>
      <c r="C31" s="385"/>
      <c r="D31" s="385"/>
      <c r="E31" s="394"/>
      <c r="F31" s="385"/>
      <c r="G31" s="385"/>
      <c r="H31" s="385"/>
    </row>
    <row r="32" spans="1:8">
      <c r="B32" s="385"/>
      <c r="C32" s="385"/>
      <c r="D32" s="385"/>
      <c r="E32" s="385"/>
      <c r="F32" s="385"/>
      <c r="G32" s="385"/>
      <c r="H32" s="385"/>
    </row>
    <row r="33" spans="1:9">
      <c r="B33" s="385"/>
      <c r="C33" s="385"/>
      <c r="D33" s="385"/>
      <c r="E33" s="385"/>
      <c r="F33" s="385"/>
      <c r="G33" s="385"/>
      <c r="H33" s="385"/>
    </row>
    <row r="34" spans="1:9">
      <c r="B34" s="385"/>
      <c r="C34" s="385"/>
      <c r="D34" s="385"/>
      <c r="E34" s="385"/>
      <c r="F34" s="385"/>
      <c r="G34" s="385"/>
      <c r="H34" s="385"/>
    </row>
    <row r="36" spans="1:9" s="361" customFormat="1">
      <c r="A36" s="72"/>
      <c r="I36" s="156"/>
    </row>
    <row r="38" spans="1:9" s="385" customFormat="1">
      <c r="A38" s="395"/>
    </row>
    <row r="39" spans="1:9" s="385" customFormat="1">
      <c r="A39" s="395"/>
    </row>
    <row r="40" spans="1:9" s="385" customFormat="1">
      <c r="A40" s="395"/>
    </row>
    <row r="41" spans="1:9" s="385" customFormat="1">
      <c r="A41" s="395"/>
    </row>
    <row r="42" spans="1:9" s="385" customFormat="1">
      <c r="A42" s="395"/>
    </row>
    <row r="43" spans="1:9" s="385" customFormat="1">
      <c r="A43" s="395"/>
    </row>
    <row r="44" spans="1:9" s="385" customFormat="1">
      <c r="A44" s="395"/>
    </row>
    <row r="45" spans="1:9" s="385" customFormat="1">
      <c r="A45" s="395"/>
    </row>
    <row r="46" spans="1:9" s="385" customFormat="1">
      <c r="A46" s="395"/>
    </row>
    <row r="47" spans="1:9" s="389" customFormat="1">
      <c r="A47" s="396"/>
      <c r="I47" s="385"/>
    </row>
    <row r="48" spans="1:9" s="385" customFormat="1">
      <c r="A48" s="395"/>
    </row>
    <row r="49" spans="1:1" s="385" customFormat="1">
      <c r="A49" s="395"/>
    </row>
    <row r="50" spans="1:1" s="385" customFormat="1">
      <c r="A50" s="395"/>
    </row>
    <row r="51" spans="1:1" s="385" customFormat="1">
      <c r="A51" s="395"/>
    </row>
    <row r="52" spans="1:1" s="385" customFormat="1">
      <c r="A52" s="395"/>
    </row>
    <row r="53" spans="1:1" s="385" customFormat="1">
      <c r="A53" s="395"/>
    </row>
    <row r="54" spans="1:1" s="385" customFormat="1">
      <c r="A54" s="395"/>
    </row>
    <row r="55" spans="1:1" s="385" customFormat="1">
      <c r="A55" s="395"/>
    </row>
    <row r="56" spans="1:1" s="385" customFormat="1">
      <c r="A56" s="395"/>
    </row>
    <row r="57" spans="1:1" s="385" customFormat="1">
      <c r="A57" s="395"/>
    </row>
    <row r="58" spans="1:1" s="385" customFormat="1">
      <c r="A58" s="395"/>
    </row>
    <row r="59" spans="1:1" s="385" customFormat="1">
      <c r="A59" s="395"/>
    </row>
    <row r="60" spans="1:1" s="385" customFormat="1">
      <c r="A60" s="395"/>
    </row>
    <row r="61" spans="1:1" s="385" customFormat="1">
      <c r="A61" s="395"/>
    </row>
    <row r="62" spans="1:1" s="385" customFormat="1">
      <c r="A62" s="395"/>
    </row>
    <row r="63" spans="1:1" s="385" customFormat="1">
      <c r="A63" s="395"/>
    </row>
  </sheetData>
  <mergeCells count="6">
    <mergeCell ref="I8:J8"/>
    <mergeCell ref="A1:H1"/>
    <mergeCell ref="E8:F8"/>
    <mergeCell ref="G8:H8"/>
    <mergeCell ref="B4:C5"/>
    <mergeCell ref="G4:H5"/>
  </mergeCells>
  <printOptions horizontalCentered="1"/>
  <pageMargins left="0.78740157480314965" right="2.1653543307086616" top="0.97" bottom="0.51181102362204722" header="0.31496062992125984" footer="0.31496062992125984"/>
  <pageSetup paperSize="9" scale="60" orientation="landscape" verticalDpi="1200" r:id="rId1"/>
  <headerFooter>
    <oddFooter>&amp;C&amp;8Página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="115" zoomScaleSheetLayoutView="115" workbookViewId="0">
      <selection activeCell="F27" sqref="F27"/>
    </sheetView>
  </sheetViews>
  <sheetFormatPr defaultRowHeight="15"/>
  <cols>
    <col min="1" max="1" width="9.140625" style="71"/>
    <col min="2" max="2" width="88.85546875" style="156" customWidth="1"/>
    <col min="3" max="3" width="15" style="156" customWidth="1"/>
    <col min="4" max="4" width="19.42578125" style="156" customWidth="1"/>
    <col min="5" max="6" width="9.140625" style="156"/>
    <col min="7" max="7" width="32.5703125" style="156" bestFit="1" customWidth="1"/>
    <col min="8" max="8" width="13" style="157" bestFit="1" customWidth="1"/>
    <col min="9" max="9" width="9.28515625" style="158" bestFit="1" customWidth="1"/>
    <col min="10" max="10" width="10.5703125" style="156" bestFit="1" customWidth="1"/>
    <col min="11" max="257" width="9.140625" style="156"/>
    <col min="258" max="258" width="41.85546875" style="156" customWidth="1"/>
    <col min="259" max="259" width="18" style="156" customWidth="1"/>
    <col min="260" max="513" width="9.140625" style="156"/>
    <col min="514" max="514" width="41.85546875" style="156" customWidth="1"/>
    <col min="515" max="515" width="18" style="156" customWidth="1"/>
    <col min="516" max="769" width="9.140625" style="156"/>
    <col min="770" max="770" width="41.85546875" style="156" customWidth="1"/>
    <col min="771" max="771" width="18" style="156" customWidth="1"/>
    <col min="772" max="1025" width="9.140625" style="156"/>
    <col min="1026" max="1026" width="41.85546875" style="156" customWidth="1"/>
    <col min="1027" max="1027" width="18" style="156" customWidth="1"/>
    <col min="1028" max="1281" width="9.140625" style="156"/>
    <col min="1282" max="1282" width="41.85546875" style="156" customWidth="1"/>
    <col min="1283" max="1283" width="18" style="156" customWidth="1"/>
    <col min="1284" max="1537" width="9.140625" style="156"/>
    <col min="1538" max="1538" width="41.85546875" style="156" customWidth="1"/>
    <col min="1539" max="1539" width="18" style="156" customWidth="1"/>
    <col min="1540" max="1793" width="9.140625" style="156"/>
    <col min="1794" max="1794" width="41.85546875" style="156" customWidth="1"/>
    <col min="1795" max="1795" width="18" style="156" customWidth="1"/>
    <col min="1796" max="2049" width="9.140625" style="156"/>
    <col min="2050" max="2050" width="41.85546875" style="156" customWidth="1"/>
    <col min="2051" max="2051" width="18" style="156" customWidth="1"/>
    <col min="2052" max="2305" width="9.140625" style="156"/>
    <col min="2306" max="2306" width="41.85546875" style="156" customWidth="1"/>
    <col min="2307" max="2307" width="18" style="156" customWidth="1"/>
    <col min="2308" max="2561" width="9.140625" style="156"/>
    <col min="2562" max="2562" width="41.85546875" style="156" customWidth="1"/>
    <col min="2563" max="2563" width="18" style="156" customWidth="1"/>
    <col min="2564" max="2817" width="9.140625" style="156"/>
    <col min="2818" max="2818" width="41.85546875" style="156" customWidth="1"/>
    <col min="2819" max="2819" width="18" style="156" customWidth="1"/>
    <col min="2820" max="3073" width="9.140625" style="156"/>
    <col min="3074" max="3074" width="41.85546875" style="156" customWidth="1"/>
    <col min="3075" max="3075" width="18" style="156" customWidth="1"/>
    <col min="3076" max="3329" width="9.140625" style="156"/>
    <col min="3330" max="3330" width="41.85546875" style="156" customWidth="1"/>
    <col min="3331" max="3331" width="18" style="156" customWidth="1"/>
    <col min="3332" max="3585" width="9.140625" style="156"/>
    <col min="3586" max="3586" width="41.85546875" style="156" customWidth="1"/>
    <col min="3587" max="3587" width="18" style="156" customWidth="1"/>
    <col min="3588" max="3841" width="9.140625" style="156"/>
    <col min="3842" max="3842" width="41.85546875" style="156" customWidth="1"/>
    <col min="3843" max="3843" width="18" style="156" customWidth="1"/>
    <col min="3844" max="4097" width="9.140625" style="156"/>
    <col min="4098" max="4098" width="41.85546875" style="156" customWidth="1"/>
    <col min="4099" max="4099" width="18" style="156" customWidth="1"/>
    <col min="4100" max="4353" width="9.140625" style="156"/>
    <col min="4354" max="4354" width="41.85546875" style="156" customWidth="1"/>
    <col min="4355" max="4355" width="18" style="156" customWidth="1"/>
    <col min="4356" max="4609" width="9.140625" style="156"/>
    <col min="4610" max="4610" width="41.85546875" style="156" customWidth="1"/>
    <col min="4611" max="4611" width="18" style="156" customWidth="1"/>
    <col min="4612" max="4865" width="9.140625" style="156"/>
    <col min="4866" max="4866" width="41.85546875" style="156" customWidth="1"/>
    <col min="4867" max="4867" width="18" style="156" customWidth="1"/>
    <col min="4868" max="5121" width="9.140625" style="156"/>
    <col min="5122" max="5122" width="41.85546875" style="156" customWidth="1"/>
    <col min="5123" max="5123" width="18" style="156" customWidth="1"/>
    <col min="5124" max="5377" width="9.140625" style="156"/>
    <col min="5378" max="5378" width="41.85546875" style="156" customWidth="1"/>
    <col min="5379" max="5379" width="18" style="156" customWidth="1"/>
    <col min="5380" max="5633" width="9.140625" style="156"/>
    <col min="5634" max="5634" width="41.85546875" style="156" customWidth="1"/>
    <col min="5635" max="5635" width="18" style="156" customWidth="1"/>
    <col min="5636" max="5889" width="9.140625" style="156"/>
    <col min="5890" max="5890" width="41.85546875" style="156" customWidth="1"/>
    <col min="5891" max="5891" width="18" style="156" customWidth="1"/>
    <col min="5892" max="6145" width="9.140625" style="156"/>
    <col min="6146" max="6146" width="41.85546875" style="156" customWidth="1"/>
    <col min="6147" max="6147" width="18" style="156" customWidth="1"/>
    <col min="6148" max="6401" width="9.140625" style="156"/>
    <col min="6402" max="6402" width="41.85546875" style="156" customWidth="1"/>
    <col min="6403" max="6403" width="18" style="156" customWidth="1"/>
    <col min="6404" max="6657" width="9.140625" style="156"/>
    <col min="6658" max="6658" width="41.85546875" style="156" customWidth="1"/>
    <col min="6659" max="6659" width="18" style="156" customWidth="1"/>
    <col min="6660" max="6913" width="9.140625" style="156"/>
    <col min="6914" max="6914" width="41.85546875" style="156" customWidth="1"/>
    <col min="6915" max="6915" width="18" style="156" customWidth="1"/>
    <col min="6916" max="7169" width="9.140625" style="156"/>
    <col min="7170" max="7170" width="41.85546875" style="156" customWidth="1"/>
    <col min="7171" max="7171" width="18" style="156" customWidth="1"/>
    <col min="7172" max="7425" width="9.140625" style="156"/>
    <col min="7426" max="7426" width="41.85546875" style="156" customWidth="1"/>
    <col min="7427" max="7427" width="18" style="156" customWidth="1"/>
    <col min="7428" max="7681" width="9.140625" style="156"/>
    <col min="7682" max="7682" width="41.85546875" style="156" customWidth="1"/>
    <col min="7683" max="7683" width="18" style="156" customWidth="1"/>
    <col min="7684" max="7937" width="9.140625" style="156"/>
    <col min="7938" max="7938" width="41.85546875" style="156" customWidth="1"/>
    <col min="7939" max="7939" width="18" style="156" customWidth="1"/>
    <col min="7940" max="8193" width="9.140625" style="156"/>
    <col min="8194" max="8194" width="41.85546875" style="156" customWidth="1"/>
    <col min="8195" max="8195" width="18" style="156" customWidth="1"/>
    <col min="8196" max="8449" width="9.140625" style="156"/>
    <col min="8450" max="8450" width="41.85546875" style="156" customWidth="1"/>
    <col min="8451" max="8451" width="18" style="156" customWidth="1"/>
    <col min="8452" max="8705" width="9.140625" style="156"/>
    <col min="8706" max="8706" width="41.85546875" style="156" customWidth="1"/>
    <col min="8707" max="8707" width="18" style="156" customWidth="1"/>
    <col min="8708" max="8961" width="9.140625" style="156"/>
    <col min="8962" max="8962" width="41.85546875" style="156" customWidth="1"/>
    <col min="8963" max="8963" width="18" style="156" customWidth="1"/>
    <col min="8964" max="9217" width="9.140625" style="156"/>
    <col min="9218" max="9218" width="41.85546875" style="156" customWidth="1"/>
    <col min="9219" max="9219" width="18" style="156" customWidth="1"/>
    <col min="9220" max="9473" width="9.140625" style="156"/>
    <col min="9474" max="9474" width="41.85546875" style="156" customWidth="1"/>
    <col min="9475" max="9475" width="18" style="156" customWidth="1"/>
    <col min="9476" max="9729" width="9.140625" style="156"/>
    <col min="9730" max="9730" width="41.85546875" style="156" customWidth="1"/>
    <col min="9731" max="9731" width="18" style="156" customWidth="1"/>
    <col min="9732" max="9985" width="9.140625" style="156"/>
    <col min="9986" max="9986" width="41.85546875" style="156" customWidth="1"/>
    <col min="9987" max="9987" width="18" style="156" customWidth="1"/>
    <col min="9988" max="10241" width="9.140625" style="156"/>
    <col min="10242" max="10242" width="41.85546875" style="156" customWidth="1"/>
    <col min="10243" max="10243" width="18" style="156" customWidth="1"/>
    <col min="10244" max="10497" width="9.140625" style="156"/>
    <col min="10498" max="10498" width="41.85546875" style="156" customWidth="1"/>
    <col min="10499" max="10499" width="18" style="156" customWidth="1"/>
    <col min="10500" max="10753" width="9.140625" style="156"/>
    <col min="10754" max="10754" width="41.85546875" style="156" customWidth="1"/>
    <col min="10755" max="10755" width="18" style="156" customWidth="1"/>
    <col min="10756" max="11009" width="9.140625" style="156"/>
    <col min="11010" max="11010" width="41.85546875" style="156" customWidth="1"/>
    <col min="11011" max="11011" width="18" style="156" customWidth="1"/>
    <col min="11012" max="11265" width="9.140625" style="156"/>
    <col min="11266" max="11266" width="41.85546875" style="156" customWidth="1"/>
    <col min="11267" max="11267" width="18" style="156" customWidth="1"/>
    <col min="11268" max="11521" width="9.140625" style="156"/>
    <col min="11522" max="11522" width="41.85546875" style="156" customWidth="1"/>
    <col min="11523" max="11523" width="18" style="156" customWidth="1"/>
    <col min="11524" max="11777" width="9.140625" style="156"/>
    <col min="11778" max="11778" width="41.85546875" style="156" customWidth="1"/>
    <col min="11779" max="11779" width="18" style="156" customWidth="1"/>
    <col min="11780" max="12033" width="9.140625" style="156"/>
    <col min="12034" max="12034" width="41.85546875" style="156" customWidth="1"/>
    <col min="12035" max="12035" width="18" style="156" customWidth="1"/>
    <col min="12036" max="12289" width="9.140625" style="156"/>
    <col min="12290" max="12290" width="41.85546875" style="156" customWidth="1"/>
    <col min="12291" max="12291" width="18" style="156" customWidth="1"/>
    <col min="12292" max="12545" width="9.140625" style="156"/>
    <col min="12546" max="12546" width="41.85546875" style="156" customWidth="1"/>
    <col min="12547" max="12547" width="18" style="156" customWidth="1"/>
    <col min="12548" max="12801" width="9.140625" style="156"/>
    <col min="12802" max="12802" width="41.85546875" style="156" customWidth="1"/>
    <col min="12803" max="12803" width="18" style="156" customWidth="1"/>
    <col min="12804" max="13057" width="9.140625" style="156"/>
    <col min="13058" max="13058" width="41.85546875" style="156" customWidth="1"/>
    <col min="13059" max="13059" width="18" style="156" customWidth="1"/>
    <col min="13060" max="13313" width="9.140625" style="156"/>
    <col min="13314" max="13314" width="41.85546875" style="156" customWidth="1"/>
    <col min="13315" max="13315" width="18" style="156" customWidth="1"/>
    <col min="13316" max="13569" width="9.140625" style="156"/>
    <col min="13570" max="13570" width="41.85546875" style="156" customWidth="1"/>
    <col min="13571" max="13571" width="18" style="156" customWidth="1"/>
    <col min="13572" max="13825" width="9.140625" style="156"/>
    <col min="13826" max="13826" width="41.85546875" style="156" customWidth="1"/>
    <col min="13827" max="13827" width="18" style="156" customWidth="1"/>
    <col min="13828" max="14081" width="9.140625" style="156"/>
    <col min="14082" max="14082" width="41.85546875" style="156" customWidth="1"/>
    <col min="14083" max="14083" width="18" style="156" customWidth="1"/>
    <col min="14084" max="14337" width="9.140625" style="156"/>
    <col min="14338" max="14338" width="41.85546875" style="156" customWidth="1"/>
    <col min="14339" max="14339" width="18" style="156" customWidth="1"/>
    <col min="14340" max="14593" width="9.140625" style="156"/>
    <col min="14594" max="14594" width="41.85546875" style="156" customWidth="1"/>
    <col min="14595" max="14595" width="18" style="156" customWidth="1"/>
    <col min="14596" max="14849" width="9.140625" style="156"/>
    <col min="14850" max="14850" width="41.85546875" style="156" customWidth="1"/>
    <col min="14851" max="14851" width="18" style="156" customWidth="1"/>
    <col min="14852" max="15105" width="9.140625" style="156"/>
    <col min="15106" max="15106" width="41.85546875" style="156" customWidth="1"/>
    <col min="15107" max="15107" width="18" style="156" customWidth="1"/>
    <col min="15108" max="15361" width="9.140625" style="156"/>
    <col min="15362" max="15362" width="41.85546875" style="156" customWidth="1"/>
    <col min="15363" max="15363" width="18" style="156" customWidth="1"/>
    <col min="15364" max="15617" width="9.140625" style="156"/>
    <col min="15618" max="15618" width="41.85546875" style="156" customWidth="1"/>
    <col min="15619" max="15619" width="18" style="156" customWidth="1"/>
    <col min="15620" max="15873" width="9.140625" style="156"/>
    <col min="15874" max="15874" width="41.85546875" style="156" customWidth="1"/>
    <col min="15875" max="15875" width="18" style="156" customWidth="1"/>
    <col min="15876" max="16129" width="9.140625" style="156"/>
    <col min="16130" max="16130" width="41.85546875" style="156" customWidth="1"/>
    <col min="16131" max="16131" width="18" style="156" customWidth="1"/>
    <col min="16132" max="16384" width="9.140625" style="156"/>
  </cols>
  <sheetData>
    <row r="1" spans="1:10" ht="20.100000000000001" customHeight="1">
      <c r="A1" s="448" t="s">
        <v>119</v>
      </c>
      <c r="B1" s="448"/>
      <c r="C1" s="448"/>
      <c r="D1" s="448"/>
      <c r="E1" s="155"/>
      <c r="F1" s="155"/>
    </row>
    <row r="2" spans="1:10" ht="15" customHeight="1">
      <c r="A2" s="159"/>
      <c r="B2" s="159"/>
      <c r="C2" s="159"/>
      <c r="D2" s="159"/>
      <c r="E2" s="155"/>
      <c r="F2" s="155"/>
    </row>
    <row r="3" spans="1:10" ht="20.100000000000001" customHeight="1">
      <c r="A3" s="4" t="s">
        <v>1</v>
      </c>
      <c r="B3" s="160" t="str">
        <f>'ORÇAMENTO  (PROJETO)'!B4:D4</f>
        <v>PAVIMENTAÇÃO URBANA</v>
      </c>
      <c r="C3" s="161" t="str">
        <f>CRONOGRAMA!F3</f>
        <v>Área Aprox.:</v>
      </c>
      <c r="D3" s="162">
        <f>'ORÇAMENTO  (PROJETO)'!G8</f>
        <v>39035.637000000002</v>
      </c>
      <c r="E3" s="155"/>
      <c r="F3" s="155"/>
    </row>
    <row r="4" spans="1:10" ht="20.100000000000001" customHeight="1">
      <c r="A4" s="4" t="s">
        <v>2</v>
      </c>
      <c r="B4" s="449" t="str">
        <f>'ORÇAMENTO  (PROJETO)'!B6:D6</f>
        <v>AVENIDA ELDEVIR VICTORINO VIECILLI, ENTRE AVENIDA CALIFÓRNIA (E 00) E RUA ALFREDO LORENZZON (E 260 + 12,673m)</v>
      </c>
      <c r="C4" s="161" t="str">
        <f>[18]ORÇAMENTO!F5</f>
        <v>Referência de Preços:</v>
      </c>
      <c r="D4" s="340" t="str">
        <f>'ORÇAMENTO  (PROJETO)'!G4</f>
        <v>DNIT - SICRO - Março/18                                   SINAPI - Julho/18</v>
      </c>
      <c r="E4" s="155"/>
      <c r="F4" s="155"/>
    </row>
    <row r="5" spans="1:10" ht="20.100000000000001" customHeight="1">
      <c r="A5" s="4"/>
      <c r="B5" s="449"/>
      <c r="C5" s="161"/>
      <c r="D5" s="341"/>
      <c r="E5" s="155"/>
      <c r="F5" s="155"/>
    </row>
    <row r="6" spans="1:10" ht="20.100000000000001" customHeight="1">
      <c r="A6" s="4" t="s">
        <v>3</v>
      </c>
      <c r="B6" s="213" t="str">
        <f>'ORÇAMENTO  (PROJETO)'!B8:D8</f>
        <v>PRIMAVERA DO LESTE - MT</v>
      </c>
      <c r="C6" s="161" t="str">
        <f>[18]ORÇAMENTO!F7</f>
        <v>B.D.I.:</v>
      </c>
      <c r="D6" s="163">
        <f>BDI!C22</f>
        <v>0.22090000000000001</v>
      </c>
      <c r="E6" s="155"/>
      <c r="F6" s="155"/>
    </row>
    <row r="7" spans="1:10" ht="15" customHeight="1">
      <c r="B7" s="155"/>
      <c r="C7" s="155"/>
      <c r="D7" s="155"/>
      <c r="E7" s="155"/>
      <c r="F7" s="155"/>
      <c r="G7" s="164"/>
      <c r="H7" s="165"/>
    </row>
    <row r="8" spans="1:10" s="72" customFormat="1">
      <c r="A8" s="166" t="s">
        <v>6</v>
      </c>
      <c r="B8" s="166" t="s">
        <v>7</v>
      </c>
      <c r="C8" s="167" t="s">
        <v>120</v>
      </c>
      <c r="D8" s="166" t="s">
        <v>12</v>
      </c>
      <c r="H8" s="168"/>
      <c r="I8" s="169"/>
    </row>
    <row r="9" spans="1:10" ht="39.950000000000003" customHeight="1">
      <c r="A9" s="170" t="str">
        <f>[18]ORÇAMENTO!A11</f>
        <v>1.0</v>
      </c>
      <c r="B9" s="171" t="str">
        <f>'ORÇAMENTO  (PROJETO)'!D11</f>
        <v>PAVIMENTAÇÃO</v>
      </c>
      <c r="C9" s="172">
        <f>'ORÇAMENTO  (PROJETO)'!J11</f>
        <v>872890.44000000006</v>
      </c>
      <c r="D9" s="173">
        <f>C9/C13</f>
        <v>0.48489029949250445</v>
      </c>
      <c r="J9" s="174"/>
    </row>
    <row r="10" spans="1:10" ht="39.950000000000003" customHeight="1">
      <c r="A10" s="337" t="str">
        <f>CRONOGRAMA!A11</f>
        <v>2.0</v>
      </c>
      <c r="B10" s="338" t="str">
        <f>CRONOGRAMA!B11</f>
        <v xml:space="preserve">DRENAGEM </v>
      </c>
      <c r="C10" s="339">
        <f>'ORÇAMENTO  (PROJETO)'!J22</f>
        <v>927290.84</v>
      </c>
      <c r="D10" s="173">
        <f>C10/C13</f>
        <v>0.51510970050749549</v>
      </c>
      <c r="J10" s="174"/>
    </row>
    <row r="11" spans="1:10" ht="7.5" customHeight="1">
      <c r="A11" s="170"/>
      <c r="B11" s="171"/>
      <c r="C11" s="172"/>
      <c r="D11" s="173"/>
      <c r="J11" s="174"/>
    </row>
    <row r="12" spans="1:10" ht="5.0999999999999996" customHeight="1">
      <c r="A12" s="175"/>
      <c r="B12" s="176"/>
      <c r="C12" s="176"/>
      <c r="D12" s="177"/>
      <c r="H12" s="157">
        <f>SUM(H13:H25)</f>
        <v>0</v>
      </c>
      <c r="J12" s="174"/>
    </row>
    <row r="13" spans="1:10" ht="20.100000000000001" customHeight="1">
      <c r="A13" s="178"/>
      <c r="B13" s="179" t="s">
        <v>289</v>
      </c>
      <c r="C13" s="180">
        <f>SUM(C9:C10)</f>
        <v>1800181.28</v>
      </c>
      <c r="D13" s="181">
        <f>C13/C13</f>
        <v>1</v>
      </c>
      <c r="J13" s="174"/>
    </row>
    <row r="15" spans="1:10">
      <c r="A15" s="45" t="s">
        <v>299</v>
      </c>
      <c r="B15" s="42"/>
      <c r="D15" s="182" t="str">
        <f>'ORÇAMENTO  (PROJETO)'!K60</f>
        <v>Primavera do Leste, 01 de Outubro de 2018.</v>
      </c>
    </row>
    <row r="16" spans="1:10">
      <c r="A16" s="45"/>
      <c r="B16" s="46" t="s">
        <v>297</v>
      </c>
    </row>
    <row r="17" spans="1:11">
      <c r="A17" s="46"/>
      <c r="B17" s="46" t="s">
        <v>298</v>
      </c>
    </row>
    <row r="20" spans="1:11">
      <c r="B20" s="156" t="s">
        <v>161</v>
      </c>
    </row>
    <row r="22" spans="1:11">
      <c r="H22" s="157">
        <f>H23+H27+H36+H47</f>
        <v>0</v>
      </c>
    </row>
    <row r="23" spans="1:11">
      <c r="H23" s="362">
        <f>SUM(H24:H25)</f>
        <v>0</v>
      </c>
    </row>
    <row r="27" spans="1:11">
      <c r="A27" s="72" t="s">
        <v>195</v>
      </c>
      <c r="C27" s="349">
        <f>'[19]RESUMO '!C26</f>
        <v>0</v>
      </c>
      <c r="D27" s="350">
        <f>'[19]RESUMO '!D26</f>
        <v>0</v>
      </c>
      <c r="E27" s="351">
        <f>'[19]RESUMO '!E26</f>
        <v>0</v>
      </c>
      <c r="H27" s="362">
        <f>SUM(H28:H34)</f>
        <v>0</v>
      </c>
    </row>
    <row r="28" spans="1:11">
      <c r="A28" s="71" t="s">
        <v>237</v>
      </c>
      <c r="B28" s="156" t="s">
        <v>161</v>
      </c>
      <c r="C28" s="195">
        <f>'[19]RESUMO '!C27</f>
        <v>0</v>
      </c>
      <c r="D28" s="196">
        <f>'[19]RESUMO '!D27</f>
        <v>0</v>
      </c>
      <c r="E28" s="197">
        <f>'[19]RESUMO '!E27</f>
        <v>0</v>
      </c>
      <c r="F28" s="156">
        <f>281*2</f>
        <v>562</v>
      </c>
      <c r="G28" s="156">
        <v>5.41</v>
      </c>
      <c r="K28" s="156">
        <v>41.56</v>
      </c>
    </row>
    <row r="29" spans="1:11">
      <c r="A29" s="71" t="s">
        <v>238</v>
      </c>
      <c r="B29" s="156" t="s">
        <v>161</v>
      </c>
      <c r="C29" s="352"/>
      <c r="D29" s="352"/>
      <c r="E29" s="353"/>
      <c r="G29" s="156">
        <v>11.03</v>
      </c>
    </row>
    <row r="30" spans="1:11">
      <c r="A30" s="71" t="s">
        <v>239</v>
      </c>
      <c r="B30" s="156" t="s">
        <v>161</v>
      </c>
      <c r="C30" s="204" t="s">
        <v>39</v>
      </c>
      <c r="D30" s="205">
        <f>SUM(D26:D29)</f>
        <v>0</v>
      </c>
      <c r="E30" s="206" t="e">
        <f>D30/$C$14</f>
        <v>#DIV/0!</v>
      </c>
      <c r="G30" s="156">
        <v>128.55000000000001</v>
      </c>
    </row>
    <row r="31" spans="1:11">
      <c r="A31" s="71" t="s">
        <v>240</v>
      </c>
      <c r="B31" s="156" t="s">
        <v>161</v>
      </c>
      <c r="C31" s="210"/>
      <c r="D31" s="210"/>
      <c r="E31" s="210"/>
      <c r="G31" s="156">
        <v>182.46</v>
      </c>
    </row>
    <row r="32" spans="1:11">
      <c r="A32" s="71" t="s">
        <v>241</v>
      </c>
      <c r="B32" s="156" t="s">
        <v>161</v>
      </c>
      <c r="G32" s="156">
        <v>312.72000000000003</v>
      </c>
    </row>
    <row r="33" spans="1:9">
      <c r="A33" s="71" t="s">
        <v>242</v>
      </c>
      <c r="B33" s="156" t="s">
        <v>161</v>
      </c>
      <c r="G33" s="156">
        <v>450.09</v>
      </c>
    </row>
    <row r="34" spans="1:9">
      <c r="A34" s="71" t="s">
        <v>243</v>
      </c>
      <c r="B34" s="156" t="s">
        <v>161</v>
      </c>
      <c r="G34" s="156">
        <v>563.12</v>
      </c>
    </row>
    <row r="36" spans="1:9" s="361" customFormat="1">
      <c r="A36" s="72" t="s">
        <v>244</v>
      </c>
      <c r="D36" s="361" t="s">
        <v>217</v>
      </c>
      <c r="H36" s="362">
        <f>SUM(H37:H45)</f>
        <v>0</v>
      </c>
      <c r="I36" s="158"/>
    </row>
    <row r="37" spans="1:9">
      <c r="A37" s="71" t="s">
        <v>245</v>
      </c>
      <c r="B37" s="156" t="s">
        <v>161</v>
      </c>
      <c r="C37" s="156" t="s">
        <v>218</v>
      </c>
      <c r="D37" s="156" t="s">
        <v>219</v>
      </c>
      <c r="E37" s="156" t="s">
        <v>220</v>
      </c>
      <c r="G37" s="156">
        <v>1710.39</v>
      </c>
    </row>
    <row r="38" spans="1:9">
      <c r="A38" s="71" t="s">
        <v>246</v>
      </c>
      <c r="B38" s="156" t="s">
        <v>161</v>
      </c>
      <c r="C38" s="156" t="s">
        <v>221</v>
      </c>
      <c r="D38" s="156" t="s">
        <v>222</v>
      </c>
      <c r="E38" s="156" t="s">
        <v>220</v>
      </c>
      <c r="G38" s="156">
        <v>1066.76</v>
      </c>
    </row>
    <row r="39" spans="1:9">
      <c r="A39" s="71" t="s">
        <v>247</v>
      </c>
      <c r="B39" s="156" t="s">
        <v>161</v>
      </c>
      <c r="C39" s="156" t="s">
        <v>223</v>
      </c>
      <c r="D39" s="156" t="s">
        <v>224</v>
      </c>
      <c r="E39" s="156" t="s">
        <v>220</v>
      </c>
      <c r="G39" s="156">
        <v>1433.41</v>
      </c>
    </row>
    <row r="40" spans="1:9">
      <c r="A40" s="71" t="s">
        <v>248</v>
      </c>
      <c r="B40" s="156" t="s">
        <v>161</v>
      </c>
      <c r="C40" s="156" t="s">
        <v>225</v>
      </c>
      <c r="D40" s="156" t="s">
        <v>226</v>
      </c>
      <c r="E40" s="156" t="s">
        <v>220</v>
      </c>
      <c r="G40" s="156">
        <v>1848.63</v>
      </c>
    </row>
    <row r="41" spans="1:9">
      <c r="A41" s="71" t="s">
        <v>249</v>
      </c>
      <c r="B41" s="156" t="s">
        <v>161</v>
      </c>
      <c r="C41" s="156" t="s">
        <v>227</v>
      </c>
      <c r="D41" s="156" t="s">
        <v>228</v>
      </c>
      <c r="E41" s="156" t="s">
        <v>220</v>
      </c>
      <c r="G41" s="156">
        <v>1394.95</v>
      </c>
    </row>
    <row r="42" spans="1:9">
      <c r="A42" s="71" t="s">
        <v>250</v>
      </c>
      <c r="B42" s="156" t="s">
        <v>161</v>
      </c>
      <c r="C42" s="156" t="s">
        <v>229</v>
      </c>
      <c r="D42" s="156" t="s">
        <v>230</v>
      </c>
      <c r="E42" s="156" t="s">
        <v>220</v>
      </c>
      <c r="G42" s="156">
        <v>1601.01</v>
      </c>
    </row>
    <row r="43" spans="1:9">
      <c r="A43" s="71" t="s">
        <v>251</v>
      </c>
      <c r="B43" s="156" t="s">
        <v>161</v>
      </c>
      <c r="C43" s="156" t="s">
        <v>231</v>
      </c>
      <c r="D43" s="156" t="s">
        <v>232</v>
      </c>
      <c r="E43" s="156" t="s">
        <v>220</v>
      </c>
      <c r="G43" s="156">
        <v>1913.2</v>
      </c>
    </row>
    <row r="44" spans="1:9">
      <c r="A44" s="71" t="s">
        <v>252</v>
      </c>
      <c r="B44" s="156" t="s">
        <v>161</v>
      </c>
      <c r="C44" s="156" t="s">
        <v>233</v>
      </c>
      <c r="D44" s="156" t="s">
        <v>234</v>
      </c>
      <c r="E44" s="156" t="s">
        <v>220</v>
      </c>
      <c r="G44" s="156">
        <v>2261.0500000000002</v>
      </c>
    </row>
    <row r="45" spans="1:9">
      <c r="A45" s="71" t="s">
        <v>253</v>
      </c>
      <c r="B45" s="156" t="s">
        <v>161</v>
      </c>
      <c r="C45" s="156" t="s">
        <v>235</v>
      </c>
      <c r="D45" s="156" t="s">
        <v>236</v>
      </c>
      <c r="E45" s="156" t="s">
        <v>220</v>
      </c>
      <c r="G45" s="156">
        <v>1854.02</v>
      </c>
    </row>
    <row r="46" spans="1:9">
      <c r="A46" s="364"/>
      <c r="B46" s="365"/>
      <c r="C46" s="365"/>
      <c r="D46" s="365"/>
      <c r="E46" s="365"/>
      <c r="F46" s="365"/>
      <c r="G46" s="365"/>
      <c r="H46" s="366"/>
    </row>
    <row r="47" spans="1:9" s="361" customFormat="1">
      <c r="A47" s="377" t="s">
        <v>266</v>
      </c>
      <c r="B47" s="378"/>
      <c r="C47" s="378"/>
      <c r="D47" s="378"/>
      <c r="E47" s="378"/>
      <c r="F47" s="378"/>
      <c r="G47" s="378"/>
      <c r="H47" s="379">
        <f>SUM(H48:H55)</f>
        <v>0</v>
      </c>
      <c r="I47" s="158"/>
    </row>
    <row r="48" spans="1:9">
      <c r="A48" s="367" t="s">
        <v>267</v>
      </c>
      <c r="B48" s="368"/>
      <c r="C48" s="368"/>
      <c r="D48" s="368"/>
      <c r="E48" s="368"/>
      <c r="F48" s="368"/>
      <c r="G48" s="368"/>
    </row>
    <row r="49" spans="1:8">
      <c r="A49" s="367" t="s">
        <v>268</v>
      </c>
      <c r="B49" s="368"/>
      <c r="C49" s="368"/>
      <c r="D49" s="368"/>
      <c r="E49" s="368"/>
      <c r="F49" s="368"/>
      <c r="G49" s="368"/>
    </row>
    <row r="50" spans="1:8">
      <c r="A50" s="367" t="s">
        <v>269</v>
      </c>
      <c r="B50" s="368"/>
      <c r="C50" s="368"/>
      <c r="D50" s="368"/>
      <c r="E50" s="368"/>
      <c r="F50" s="368"/>
      <c r="G50" s="368"/>
    </row>
    <row r="51" spans="1:8">
      <c r="A51" s="367" t="s">
        <v>270</v>
      </c>
      <c r="B51" s="368"/>
      <c r="C51" s="368"/>
      <c r="D51" s="368"/>
      <c r="E51" s="368"/>
      <c r="F51" s="368"/>
      <c r="G51" s="368"/>
    </row>
    <row r="52" spans="1:8">
      <c r="A52" s="367" t="s">
        <v>271</v>
      </c>
      <c r="B52" s="368"/>
      <c r="C52" s="368"/>
      <c r="D52" s="368"/>
      <c r="E52" s="368"/>
      <c r="F52" s="368"/>
      <c r="G52" s="368"/>
    </row>
    <row r="53" spans="1:8">
      <c r="A53" s="367" t="s">
        <v>272</v>
      </c>
      <c r="B53" s="368"/>
      <c r="C53" s="368"/>
      <c r="D53" s="368"/>
      <c r="E53" s="368"/>
      <c r="F53" s="368"/>
      <c r="G53" s="368"/>
    </row>
    <row r="54" spans="1:8">
      <c r="A54" s="367" t="s">
        <v>273</v>
      </c>
      <c r="B54" s="368"/>
      <c r="C54" s="368"/>
      <c r="D54" s="368"/>
      <c r="E54" s="368"/>
      <c r="F54" s="368"/>
      <c r="G54" s="368"/>
    </row>
    <row r="55" spans="1:8">
      <c r="A55" s="367" t="s">
        <v>274</v>
      </c>
      <c r="B55" s="368"/>
      <c r="C55" s="368"/>
      <c r="D55" s="368"/>
      <c r="E55" s="368"/>
      <c r="F55" s="368"/>
      <c r="G55" s="368"/>
    </row>
    <row r="56" spans="1:8">
      <c r="A56" s="369"/>
      <c r="B56" s="370"/>
      <c r="C56" s="370"/>
      <c r="D56" s="370"/>
      <c r="E56" s="370"/>
      <c r="F56" s="370"/>
      <c r="G56" s="370"/>
      <c r="H56" s="371"/>
    </row>
  </sheetData>
  <mergeCells count="2">
    <mergeCell ref="A1:D1"/>
    <mergeCell ref="B4:B5"/>
  </mergeCells>
  <printOptions horizontalCentered="1"/>
  <pageMargins left="0.51181102362204722" right="0.51181102362204722" top="2.1653543307086616" bottom="0.78740157480314965" header="0.31496062992125984" footer="0.71"/>
  <pageSetup paperSize="9" scale="69" orientation="portrait" verticalDpi="1200" r:id="rId1"/>
  <headerFooter>
    <oddFooter>&amp;C&amp;8Página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view="pageBreakPreview" zoomScaleSheetLayoutView="100" workbookViewId="0">
      <selection activeCell="I14" sqref="I14"/>
    </sheetView>
  </sheetViews>
  <sheetFormatPr defaultColWidth="8.85546875" defaultRowHeight="12.75"/>
  <cols>
    <col min="1" max="1" width="0.85546875" style="217" customWidth="1"/>
    <col min="2" max="2" width="12.85546875" style="217" customWidth="1"/>
    <col min="3" max="3" width="12" style="217" bestFit="1" customWidth="1"/>
    <col min="4" max="4" width="10" style="217" bestFit="1" customWidth="1"/>
    <col min="5" max="5" width="16.28515625" style="217" bestFit="1" customWidth="1"/>
    <col min="6" max="6" width="8.28515625" style="217" customWidth="1"/>
    <col min="7" max="7" width="6.7109375" style="217" bestFit="1" customWidth="1"/>
    <col min="8" max="8" width="1" style="217" customWidth="1"/>
    <col min="9" max="9" width="18.140625" style="217" customWidth="1"/>
    <col min="10" max="13" width="11" style="217" customWidth="1"/>
    <col min="14" max="14" width="4.28515625" style="217" customWidth="1"/>
    <col min="15" max="15" width="8.85546875" style="217"/>
    <col min="16" max="16" width="5.42578125" style="218" customWidth="1"/>
    <col min="17" max="17" width="7" style="217" customWidth="1"/>
    <col min="18" max="18" width="15.140625" style="217" bestFit="1" customWidth="1"/>
    <col min="19" max="19" width="8.85546875" style="217"/>
    <col min="20" max="20" width="10.7109375" style="217" customWidth="1"/>
    <col min="21" max="21" width="8.85546875" style="217"/>
    <col min="22" max="22" width="11" style="217" customWidth="1"/>
    <col min="23" max="256" width="8.85546875" style="217"/>
    <col min="257" max="257" width="0.85546875" style="217" customWidth="1"/>
    <col min="258" max="258" width="12.85546875" style="217" customWidth="1"/>
    <col min="259" max="259" width="12" style="217" bestFit="1" customWidth="1"/>
    <col min="260" max="260" width="10" style="217" bestFit="1" customWidth="1"/>
    <col min="261" max="261" width="16.28515625" style="217" bestFit="1" customWidth="1"/>
    <col min="262" max="262" width="8.28515625" style="217" customWidth="1"/>
    <col min="263" max="263" width="6.7109375" style="217" bestFit="1" customWidth="1"/>
    <col min="264" max="264" width="1" style="217" customWidth="1"/>
    <col min="265" max="265" width="18.140625" style="217" customWidth="1"/>
    <col min="266" max="269" width="11" style="217" customWidth="1"/>
    <col min="270" max="270" width="4.28515625" style="217" customWidth="1"/>
    <col min="271" max="271" width="8.85546875" style="217"/>
    <col min="272" max="272" width="5.42578125" style="217" customWidth="1"/>
    <col min="273" max="273" width="7" style="217" customWidth="1"/>
    <col min="274" max="274" width="15.140625" style="217" bestFit="1" customWidth="1"/>
    <col min="275" max="275" width="8.85546875" style="217"/>
    <col min="276" max="276" width="10.7109375" style="217" customWidth="1"/>
    <col min="277" max="277" width="8.85546875" style="217"/>
    <col min="278" max="278" width="11" style="217" customWidth="1"/>
    <col min="279" max="512" width="8.85546875" style="217"/>
    <col min="513" max="513" width="0.85546875" style="217" customWidth="1"/>
    <col min="514" max="514" width="12.85546875" style="217" customWidth="1"/>
    <col min="515" max="515" width="12" style="217" bestFit="1" customWidth="1"/>
    <col min="516" max="516" width="10" style="217" bestFit="1" customWidth="1"/>
    <col min="517" max="517" width="16.28515625" style="217" bestFit="1" customWidth="1"/>
    <col min="518" max="518" width="8.28515625" style="217" customWidth="1"/>
    <col min="519" max="519" width="6.7109375" style="217" bestFit="1" customWidth="1"/>
    <col min="520" max="520" width="1" style="217" customWidth="1"/>
    <col min="521" max="521" width="18.140625" style="217" customWidth="1"/>
    <col min="522" max="525" width="11" style="217" customWidth="1"/>
    <col min="526" max="526" width="4.28515625" style="217" customWidth="1"/>
    <col min="527" max="527" width="8.85546875" style="217"/>
    <col min="528" max="528" width="5.42578125" style="217" customWidth="1"/>
    <col min="529" max="529" width="7" style="217" customWidth="1"/>
    <col min="530" max="530" width="15.140625" style="217" bestFit="1" customWidth="1"/>
    <col min="531" max="531" width="8.85546875" style="217"/>
    <col min="532" max="532" width="10.7109375" style="217" customWidth="1"/>
    <col min="533" max="533" width="8.85546875" style="217"/>
    <col min="534" max="534" width="11" style="217" customWidth="1"/>
    <col min="535" max="768" width="8.85546875" style="217"/>
    <col min="769" max="769" width="0.85546875" style="217" customWidth="1"/>
    <col min="770" max="770" width="12.85546875" style="217" customWidth="1"/>
    <col min="771" max="771" width="12" style="217" bestFit="1" customWidth="1"/>
    <col min="772" max="772" width="10" style="217" bestFit="1" customWidth="1"/>
    <col min="773" max="773" width="16.28515625" style="217" bestFit="1" customWidth="1"/>
    <col min="774" max="774" width="8.28515625" style="217" customWidth="1"/>
    <col min="775" max="775" width="6.7109375" style="217" bestFit="1" customWidth="1"/>
    <col min="776" max="776" width="1" style="217" customWidth="1"/>
    <col min="777" max="777" width="18.140625" style="217" customWidth="1"/>
    <col min="778" max="781" width="11" style="217" customWidth="1"/>
    <col min="782" max="782" width="4.28515625" style="217" customWidth="1"/>
    <col min="783" max="783" width="8.85546875" style="217"/>
    <col min="784" max="784" width="5.42578125" style="217" customWidth="1"/>
    <col min="785" max="785" width="7" style="217" customWidth="1"/>
    <col min="786" max="786" width="15.140625" style="217" bestFit="1" customWidth="1"/>
    <col min="787" max="787" width="8.85546875" style="217"/>
    <col min="788" max="788" width="10.7109375" style="217" customWidth="1"/>
    <col min="789" max="789" width="8.85546875" style="217"/>
    <col min="790" max="790" width="11" style="217" customWidth="1"/>
    <col min="791" max="1024" width="8.85546875" style="217"/>
    <col min="1025" max="1025" width="0.85546875" style="217" customWidth="1"/>
    <col min="1026" max="1026" width="12.85546875" style="217" customWidth="1"/>
    <col min="1027" max="1027" width="12" style="217" bestFit="1" customWidth="1"/>
    <col min="1028" max="1028" width="10" style="217" bestFit="1" customWidth="1"/>
    <col min="1029" max="1029" width="16.28515625" style="217" bestFit="1" customWidth="1"/>
    <col min="1030" max="1030" width="8.28515625" style="217" customWidth="1"/>
    <col min="1031" max="1031" width="6.7109375" style="217" bestFit="1" customWidth="1"/>
    <col min="1032" max="1032" width="1" style="217" customWidth="1"/>
    <col min="1033" max="1033" width="18.140625" style="217" customWidth="1"/>
    <col min="1034" max="1037" width="11" style="217" customWidth="1"/>
    <col min="1038" max="1038" width="4.28515625" style="217" customWidth="1"/>
    <col min="1039" max="1039" width="8.85546875" style="217"/>
    <col min="1040" max="1040" width="5.42578125" style="217" customWidth="1"/>
    <col min="1041" max="1041" width="7" style="217" customWidth="1"/>
    <col min="1042" max="1042" width="15.140625" style="217" bestFit="1" customWidth="1"/>
    <col min="1043" max="1043" width="8.85546875" style="217"/>
    <col min="1044" max="1044" width="10.7109375" style="217" customWidth="1"/>
    <col min="1045" max="1045" width="8.85546875" style="217"/>
    <col min="1046" max="1046" width="11" style="217" customWidth="1"/>
    <col min="1047" max="1280" width="8.85546875" style="217"/>
    <col min="1281" max="1281" width="0.85546875" style="217" customWidth="1"/>
    <col min="1282" max="1282" width="12.85546875" style="217" customWidth="1"/>
    <col min="1283" max="1283" width="12" style="217" bestFit="1" customWidth="1"/>
    <col min="1284" max="1284" width="10" style="217" bestFit="1" customWidth="1"/>
    <col min="1285" max="1285" width="16.28515625" style="217" bestFit="1" customWidth="1"/>
    <col min="1286" max="1286" width="8.28515625" style="217" customWidth="1"/>
    <col min="1287" max="1287" width="6.7109375" style="217" bestFit="1" customWidth="1"/>
    <col min="1288" max="1288" width="1" style="217" customWidth="1"/>
    <col min="1289" max="1289" width="18.140625" style="217" customWidth="1"/>
    <col min="1290" max="1293" width="11" style="217" customWidth="1"/>
    <col min="1294" max="1294" width="4.28515625" style="217" customWidth="1"/>
    <col min="1295" max="1295" width="8.85546875" style="217"/>
    <col min="1296" max="1296" width="5.42578125" style="217" customWidth="1"/>
    <col min="1297" max="1297" width="7" style="217" customWidth="1"/>
    <col min="1298" max="1298" width="15.140625" style="217" bestFit="1" customWidth="1"/>
    <col min="1299" max="1299" width="8.85546875" style="217"/>
    <col min="1300" max="1300" width="10.7109375" style="217" customWidth="1"/>
    <col min="1301" max="1301" width="8.85546875" style="217"/>
    <col min="1302" max="1302" width="11" style="217" customWidth="1"/>
    <col min="1303" max="1536" width="8.85546875" style="217"/>
    <col min="1537" max="1537" width="0.85546875" style="217" customWidth="1"/>
    <col min="1538" max="1538" width="12.85546875" style="217" customWidth="1"/>
    <col min="1539" max="1539" width="12" style="217" bestFit="1" customWidth="1"/>
    <col min="1540" max="1540" width="10" style="217" bestFit="1" customWidth="1"/>
    <col min="1541" max="1541" width="16.28515625" style="217" bestFit="1" customWidth="1"/>
    <col min="1542" max="1542" width="8.28515625" style="217" customWidth="1"/>
    <col min="1543" max="1543" width="6.7109375" style="217" bestFit="1" customWidth="1"/>
    <col min="1544" max="1544" width="1" style="217" customWidth="1"/>
    <col min="1545" max="1545" width="18.140625" style="217" customWidth="1"/>
    <col min="1546" max="1549" width="11" style="217" customWidth="1"/>
    <col min="1550" max="1550" width="4.28515625" style="217" customWidth="1"/>
    <col min="1551" max="1551" width="8.85546875" style="217"/>
    <col min="1552" max="1552" width="5.42578125" style="217" customWidth="1"/>
    <col min="1553" max="1553" width="7" style="217" customWidth="1"/>
    <col min="1554" max="1554" width="15.140625" style="217" bestFit="1" customWidth="1"/>
    <col min="1555" max="1555" width="8.85546875" style="217"/>
    <col min="1556" max="1556" width="10.7109375" style="217" customWidth="1"/>
    <col min="1557" max="1557" width="8.85546875" style="217"/>
    <col min="1558" max="1558" width="11" style="217" customWidth="1"/>
    <col min="1559" max="1792" width="8.85546875" style="217"/>
    <col min="1793" max="1793" width="0.85546875" style="217" customWidth="1"/>
    <col min="1794" max="1794" width="12.85546875" style="217" customWidth="1"/>
    <col min="1795" max="1795" width="12" style="217" bestFit="1" customWidth="1"/>
    <col min="1796" max="1796" width="10" style="217" bestFit="1" customWidth="1"/>
    <col min="1797" max="1797" width="16.28515625" style="217" bestFit="1" customWidth="1"/>
    <col min="1798" max="1798" width="8.28515625" style="217" customWidth="1"/>
    <col min="1799" max="1799" width="6.7109375" style="217" bestFit="1" customWidth="1"/>
    <col min="1800" max="1800" width="1" style="217" customWidth="1"/>
    <col min="1801" max="1801" width="18.140625" style="217" customWidth="1"/>
    <col min="1802" max="1805" width="11" style="217" customWidth="1"/>
    <col min="1806" max="1806" width="4.28515625" style="217" customWidth="1"/>
    <col min="1807" max="1807" width="8.85546875" style="217"/>
    <col min="1808" max="1808" width="5.42578125" style="217" customWidth="1"/>
    <col min="1809" max="1809" width="7" style="217" customWidth="1"/>
    <col min="1810" max="1810" width="15.140625" style="217" bestFit="1" customWidth="1"/>
    <col min="1811" max="1811" width="8.85546875" style="217"/>
    <col min="1812" max="1812" width="10.7109375" style="217" customWidth="1"/>
    <col min="1813" max="1813" width="8.85546875" style="217"/>
    <col min="1814" max="1814" width="11" style="217" customWidth="1"/>
    <col min="1815" max="2048" width="8.85546875" style="217"/>
    <col min="2049" max="2049" width="0.85546875" style="217" customWidth="1"/>
    <col min="2050" max="2050" width="12.85546875" style="217" customWidth="1"/>
    <col min="2051" max="2051" width="12" style="217" bestFit="1" customWidth="1"/>
    <col min="2052" max="2052" width="10" style="217" bestFit="1" customWidth="1"/>
    <col min="2053" max="2053" width="16.28515625" style="217" bestFit="1" customWidth="1"/>
    <col min="2054" max="2054" width="8.28515625" style="217" customWidth="1"/>
    <col min="2055" max="2055" width="6.7109375" style="217" bestFit="1" customWidth="1"/>
    <col min="2056" max="2056" width="1" style="217" customWidth="1"/>
    <col min="2057" max="2057" width="18.140625" style="217" customWidth="1"/>
    <col min="2058" max="2061" width="11" style="217" customWidth="1"/>
    <col min="2062" max="2062" width="4.28515625" style="217" customWidth="1"/>
    <col min="2063" max="2063" width="8.85546875" style="217"/>
    <col min="2064" max="2064" width="5.42578125" style="217" customWidth="1"/>
    <col min="2065" max="2065" width="7" style="217" customWidth="1"/>
    <col min="2066" max="2066" width="15.140625" style="217" bestFit="1" customWidth="1"/>
    <col min="2067" max="2067" width="8.85546875" style="217"/>
    <col min="2068" max="2068" width="10.7109375" style="217" customWidth="1"/>
    <col min="2069" max="2069" width="8.85546875" style="217"/>
    <col min="2070" max="2070" width="11" style="217" customWidth="1"/>
    <col min="2071" max="2304" width="8.85546875" style="217"/>
    <col min="2305" max="2305" width="0.85546875" style="217" customWidth="1"/>
    <col min="2306" max="2306" width="12.85546875" style="217" customWidth="1"/>
    <col min="2307" max="2307" width="12" style="217" bestFit="1" customWidth="1"/>
    <col min="2308" max="2308" width="10" style="217" bestFit="1" customWidth="1"/>
    <col min="2309" max="2309" width="16.28515625" style="217" bestFit="1" customWidth="1"/>
    <col min="2310" max="2310" width="8.28515625" style="217" customWidth="1"/>
    <col min="2311" max="2311" width="6.7109375" style="217" bestFit="1" customWidth="1"/>
    <col min="2312" max="2312" width="1" style="217" customWidth="1"/>
    <col min="2313" max="2313" width="18.140625" style="217" customWidth="1"/>
    <col min="2314" max="2317" width="11" style="217" customWidth="1"/>
    <col min="2318" max="2318" width="4.28515625" style="217" customWidth="1"/>
    <col min="2319" max="2319" width="8.85546875" style="217"/>
    <col min="2320" max="2320" width="5.42578125" style="217" customWidth="1"/>
    <col min="2321" max="2321" width="7" style="217" customWidth="1"/>
    <col min="2322" max="2322" width="15.140625" style="217" bestFit="1" customWidth="1"/>
    <col min="2323" max="2323" width="8.85546875" style="217"/>
    <col min="2324" max="2324" width="10.7109375" style="217" customWidth="1"/>
    <col min="2325" max="2325" width="8.85546875" style="217"/>
    <col min="2326" max="2326" width="11" style="217" customWidth="1"/>
    <col min="2327" max="2560" width="8.85546875" style="217"/>
    <col min="2561" max="2561" width="0.85546875" style="217" customWidth="1"/>
    <col min="2562" max="2562" width="12.85546875" style="217" customWidth="1"/>
    <col min="2563" max="2563" width="12" style="217" bestFit="1" customWidth="1"/>
    <col min="2564" max="2564" width="10" style="217" bestFit="1" customWidth="1"/>
    <col min="2565" max="2565" width="16.28515625" style="217" bestFit="1" customWidth="1"/>
    <col min="2566" max="2566" width="8.28515625" style="217" customWidth="1"/>
    <col min="2567" max="2567" width="6.7109375" style="217" bestFit="1" customWidth="1"/>
    <col min="2568" max="2568" width="1" style="217" customWidth="1"/>
    <col min="2569" max="2569" width="18.140625" style="217" customWidth="1"/>
    <col min="2570" max="2573" width="11" style="217" customWidth="1"/>
    <col min="2574" max="2574" width="4.28515625" style="217" customWidth="1"/>
    <col min="2575" max="2575" width="8.85546875" style="217"/>
    <col min="2576" max="2576" width="5.42578125" style="217" customWidth="1"/>
    <col min="2577" max="2577" width="7" style="217" customWidth="1"/>
    <col min="2578" max="2578" width="15.140625" style="217" bestFit="1" customWidth="1"/>
    <col min="2579" max="2579" width="8.85546875" style="217"/>
    <col min="2580" max="2580" width="10.7109375" style="217" customWidth="1"/>
    <col min="2581" max="2581" width="8.85546875" style="217"/>
    <col min="2582" max="2582" width="11" style="217" customWidth="1"/>
    <col min="2583" max="2816" width="8.85546875" style="217"/>
    <col min="2817" max="2817" width="0.85546875" style="217" customWidth="1"/>
    <col min="2818" max="2818" width="12.85546875" style="217" customWidth="1"/>
    <col min="2819" max="2819" width="12" style="217" bestFit="1" customWidth="1"/>
    <col min="2820" max="2820" width="10" style="217" bestFit="1" customWidth="1"/>
    <col min="2821" max="2821" width="16.28515625" style="217" bestFit="1" customWidth="1"/>
    <col min="2822" max="2822" width="8.28515625" style="217" customWidth="1"/>
    <col min="2823" max="2823" width="6.7109375" style="217" bestFit="1" customWidth="1"/>
    <col min="2824" max="2824" width="1" style="217" customWidth="1"/>
    <col min="2825" max="2825" width="18.140625" style="217" customWidth="1"/>
    <col min="2826" max="2829" width="11" style="217" customWidth="1"/>
    <col min="2830" max="2830" width="4.28515625" style="217" customWidth="1"/>
    <col min="2831" max="2831" width="8.85546875" style="217"/>
    <col min="2832" max="2832" width="5.42578125" style="217" customWidth="1"/>
    <col min="2833" max="2833" width="7" style="217" customWidth="1"/>
    <col min="2834" max="2834" width="15.140625" style="217" bestFit="1" customWidth="1"/>
    <col min="2835" max="2835" width="8.85546875" style="217"/>
    <col min="2836" max="2836" width="10.7109375" style="217" customWidth="1"/>
    <col min="2837" max="2837" width="8.85546875" style="217"/>
    <col min="2838" max="2838" width="11" style="217" customWidth="1"/>
    <col min="2839" max="3072" width="8.85546875" style="217"/>
    <col min="3073" max="3073" width="0.85546875" style="217" customWidth="1"/>
    <col min="3074" max="3074" width="12.85546875" style="217" customWidth="1"/>
    <col min="3075" max="3075" width="12" style="217" bestFit="1" customWidth="1"/>
    <col min="3076" max="3076" width="10" style="217" bestFit="1" customWidth="1"/>
    <col min="3077" max="3077" width="16.28515625" style="217" bestFit="1" customWidth="1"/>
    <col min="3078" max="3078" width="8.28515625" style="217" customWidth="1"/>
    <col min="3079" max="3079" width="6.7109375" style="217" bestFit="1" customWidth="1"/>
    <col min="3080" max="3080" width="1" style="217" customWidth="1"/>
    <col min="3081" max="3081" width="18.140625" style="217" customWidth="1"/>
    <col min="3082" max="3085" width="11" style="217" customWidth="1"/>
    <col min="3086" max="3086" width="4.28515625" style="217" customWidth="1"/>
    <col min="3087" max="3087" width="8.85546875" style="217"/>
    <col min="3088" max="3088" width="5.42578125" style="217" customWidth="1"/>
    <col min="3089" max="3089" width="7" style="217" customWidth="1"/>
    <col min="3090" max="3090" width="15.140625" style="217" bestFit="1" customWidth="1"/>
    <col min="3091" max="3091" width="8.85546875" style="217"/>
    <col min="3092" max="3092" width="10.7109375" style="217" customWidth="1"/>
    <col min="3093" max="3093" width="8.85546875" style="217"/>
    <col min="3094" max="3094" width="11" style="217" customWidth="1"/>
    <col min="3095" max="3328" width="8.85546875" style="217"/>
    <col min="3329" max="3329" width="0.85546875" style="217" customWidth="1"/>
    <col min="3330" max="3330" width="12.85546875" style="217" customWidth="1"/>
    <col min="3331" max="3331" width="12" style="217" bestFit="1" customWidth="1"/>
    <col min="3332" max="3332" width="10" style="217" bestFit="1" customWidth="1"/>
    <col min="3333" max="3333" width="16.28515625" style="217" bestFit="1" customWidth="1"/>
    <col min="3334" max="3334" width="8.28515625" style="217" customWidth="1"/>
    <col min="3335" max="3335" width="6.7109375" style="217" bestFit="1" customWidth="1"/>
    <col min="3336" max="3336" width="1" style="217" customWidth="1"/>
    <col min="3337" max="3337" width="18.140625" style="217" customWidth="1"/>
    <col min="3338" max="3341" width="11" style="217" customWidth="1"/>
    <col min="3342" max="3342" width="4.28515625" style="217" customWidth="1"/>
    <col min="3343" max="3343" width="8.85546875" style="217"/>
    <col min="3344" max="3344" width="5.42578125" style="217" customWidth="1"/>
    <col min="3345" max="3345" width="7" style="217" customWidth="1"/>
    <col min="3346" max="3346" width="15.140625" style="217" bestFit="1" customWidth="1"/>
    <col min="3347" max="3347" width="8.85546875" style="217"/>
    <col min="3348" max="3348" width="10.7109375" style="217" customWidth="1"/>
    <col min="3349" max="3349" width="8.85546875" style="217"/>
    <col min="3350" max="3350" width="11" style="217" customWidth="1"/>
    <col min="3351" max="3584" width="8.85546875" style="217"/>
    <col min="3585" max="3585" width="0.85546875" style="217" customWidth="1"/>
    <col min="3586" max="3586" width="12.85546875" style="217" customWidth="1"/>
    <col min="3587" max="3587" width="12" style="217" bestFit="1" customWidth="1"/>
    <col min="3588" max="3588" width="10" style="217" bestFit="1" customWidth="1"/>
    <col min="3589" max="3589" width="16.28515625" style="217" bestFit="1" customWidth="1"/>
    <col min="3590" max="3590" width="8.28515625" style="217" customWidth="1"/>
    <col min="3591" max="3591" width="6.7109375" style="217" bestFit="1" customWidth="1"/>
    <col min="3592" max="3592" width="1" style="217" customWidth="1"/>
    <col min="3593" max="3593" width="18.140625" style="217" customWidth="1"/>
    <col min="3594" max="3597" width="11" style="217" customWidth="1"/>
    <col min="3598" max="3598" width="4.28515625" style="217" customWidth="1"/>
    <col min="3599" max="3599" width="8.85546875" style="217"/>
    <col min="3600" max="3600" width="5.42578125" style="217" customWidth="1"/>
    <col min="3601" max="3601" width="7" style="217" customWidth="1"/>
    <col min="3602" max="3602" width="15.140625" style="217" bestFit="1" customWidth="1"/>
    <col min="3603" max="3603" width="8.85546875" style="217"/>
    <col min="3604" max="3604" width="10.7109375" style="217" customWidth="1"/>
    <col min="3605" max="3605" width="8.85546875" style="217"/>
    <col min="3606" max="3606" width="11" style="217" customWidth="1"/>
    <col min="3607" max="3840" width="8.85546875" style="217"/>
    <col min="3841" max="3841" width="0.85546875" style="217" customWidth="1"/>
    <col min="3842" max="3842" width="12.85546875" style="217" customWidth="1"/>
    <col min="3843" max="3843" width="12" style="217" bestFit="1" customWidth="1"/>
    <col min="3844" max="3844" width="10" style="217" bestFit="1" customWidth="1"/>
    <col min="3845" max="3845" width="16.28515625" style="217" bestFit="1" customWidth="1"/>
    <col min="3846" max="3846" width="8.28515625" style="217" customWidth="1"/>
    <col min="3847" max="3847" width="6.7109375" style="217" bestFit="1" customWidth="1"/>
    <col min="3848" max="3848" width="1" style="217" customWidth="1"/>
    <col min="3849" max="3849" width="18.140625" style="217" customWidth="1"/>
    <col min="3850" max="3853" width="11" style="217" customWidth="1"/>
    <col min="3854" max="3854" width="4.28515625" style="217" customWidth="1"/>
    <col min="3855" max="3855" width="8.85546875" style="217"/>
    <col min="3856" max="3856" width="5.42578125" style="217" customWidth="1"/>
    <col min="3857" max="3857" width="7" style="217" customWidth="1"/>
    <col min="3858" max="3858" width="15.140625" style="217" bestFit="1" customWidth="1"/>
    <col min="3859" max="3859" width="8.85546875" style="217"/>
    <col min="3860" max="3860" width="10.7109375" style="217" customWidth="1"/>
    <col min="3861" max="3861" width="8.85546875" style="217"/>
    <col min="3862" max="3862" width="11" style="217" customWidth="1"/>
    <col min="3863" max="4096" width="8.85546875" style="217"/>
    <col min="4097" max="4097" width="0.85546875" style="217" customWidth="1"/>
    <col min="4098" max="4098" width="12.85546875" style="217" customWidth="1"/>
    <col min="4099" max="4099" width="12" style="217" bestFit="1" customWidth="1"/>
    <col min="4100" max="4100" width="10" style="217" bestFit="1" customWidth="1"/>
    <col min="4101" max="4101" width="16.28515625" style="217" bestFit="1" customWidth="1"/>
    <col min="4102" max="4102" width="8.28515625" style="217" customWidth="1"/>
    <col min="4103" max="4103" width="6.7109375" style="217" bestFit="1" customWidth="1"/>
    <col min="4104" max="4104" width="1" style="217" customWidth="1"/>
    <col min="4105" max="4105" width="18.140625" style="217" customWidth="1"/>
    <col min="4106" max="4109" width="11" style="217" customWidth="1"/>
    <col min="4110" max="4110" width="4.28515625" style="217" customWidth="1"/>
    <col min="4111" max="4111" width="8.85546875" style="217"/>
    <col min="4112" max="4112" width="5.42578125" style="217" customWidth="1"/>
    <col min="4113" max="4113" width="7" style="217" customWidth="1"/>
    <col min="4114" max="4114" width="15.140625" style="217" bestFit="1" customWidth="1"/>
    <col min="4115" max="4115" width="8.85546875" style="217"/>
    <col min="4116" max="4116" width="10.7109375" style="217" customWidth="1"/>
    <col min="4117" max="4117" width="8.85546875" style="217"/>
    <col min="4118" max="4118" width="11" style="217" customWidth="1"/>
    <col min="4119" max="4352" width="8.85546875" style="217"/>
    <col min="4353" max="4353" width="0.85546875" style="217" customWidth="1"/>
    <col min="4354" max="4354" width="12.85546875" style="217" customWidth="1"/>
    <col min="4355" max="4355" width="12" style="217" bestFit="1" customWidth="1"/>
    <col min="4356" max="4356" width="10" style="217" bestFit="1" customWidth="1"/>
    <col min="4357" max="4357" width="16.28515625" style="217" bestFit="1" customWidth="1"/>
    <col min="4358" max="4358" width="8.28515625" style="217" customWidth="1"/>
    <col min="4359" max="4359" width="6.7109375" style="217" bestFit="1" customWidth="1"/>
    <col min="4360" max="4360" width="1" style="217" customWidth="1"/>
    <col min="4361" max="4361" width="18.140625" style="217" customWidth="1"/>
    <col min="4362" max="4365" width="11" style="217" customWidth="1"/>
    <col min="4366" max="4366" width="4.28515625" style="217" customWidth="1"/>
    <col min="4367" max="4367" width="8.85546875" style="217"/>
    <col min="4368" max="4368" width="5.42578125" style="217" customWidth="1"/>
    <col min="4369" max="4369" width="7" style="217" customWidth="1"/>
    <col min="4370" max="4370" width="15.140625" style="217" bestFit="1" customWidth="1"/>
    <col min="4371" max="4371" width="8.85546875" style="217"/>
    <col min="4372" max="4372" width="10.7109375" style="217" customWidth="1"/>
    <col min="4373" max="4373" width="8.85546875" style="217"/>
    <col min="4374" max="4374" width="11" style="217" customWidth="1"/>
    <col min="4375" max="4608" width="8.85546875" style="217"/>
    <col min="4609" max="4609" width="0.85546875" style="217" customWidth="1"/>
    <col min="4610" max="4610" width="12.85546875" style="217" customWidth="1"/>
    <col min="4611" max="4611" width="12" style="217" bestFit="1" customWidth="1"/>
    <col min="4612" max="4612" width="10" style="217" bestFit="1" customWidth="1"/>
    <col min="4613" max="4613" width="16.28515625" style="217" bestFit="1" customWidth="1"/>
    <col min="4614" max="4614" width="8.28515625" style="217" customWidth="1"/>
    <col min="4615" max="4615" width="6.7109375" style="217" bestFit="1" customWidth="1"/>
    <col min="4616" max="4616" width="1" style="217" customWidth="1"/>
    <col min="4617" max="4617" width="18.140625" style="217" customWidth="1"/>
    <col min="4618" max="4621" width="11" style="217" customWidth="1"/>
    <col min="4622" max="4622" width="4.28515625" style="217" customWidth="1"/>
    <col min="4623" max="4623" width="8.85546875" style="217"/>
    <col min="4624" max="4624" width="5.42578125" style="217" customWidth="1"/>
    <col min="4625" max="4625" width="7" style="217" customWidth="1"/>
    <col min="4626" max="4626" width="15.140625" style="217" bestFit="1" customWidth="1"/>
    <col min="4627" max="4627" width="8.85546875" style="217"/>
    <col min="4628" max="4628" width="10.7109375" style="217" customWidth="1"/>
    <col min="4629" max="4629" width="8.85546875" style="217"/>
    <col min="4630" max="4630" width="11" style="217" customWidth="1"/>
    <col min="4631" max="4864" width="8.85546875" style="217"/>
    <col min="4865" max="4865" width="0.85546875" style="217" customWidth="1"/>
    <col min="4866" max="4866" width="12.85546875" style="217" customWidth="1"/>
    <col min="4867" max="4867" width="12" style="217" bestFit="1" customWidth="1"/>
    <col min="4868" max="4868" width="10" style="217" bestFit="1" customWidth="1"/>
    <col min="4869" max="4869" width="16.28515625" style="217" bestFit="1" customWidth="1"/>
    <col min="4870" max="4870" width="8.28515625" style="217" customWidth="1"/>
    <col min="4871" max="4871" width="6.7109375" style="217" bestFit="1" customWidth="1"/>
    <col min="4872" max="4872" width="1" style="217" customWidth="1"/>
    <col min="4873" max="4873" width="18.140625" style="217" customWidth="1"/>
    <col min="4874" max="4877" width="11" style="217" customWidth="1"/>
    <col min="4878" max="4878" width="4.28515625" style="217" customWidth="1"/>
    <col min="4879" max="4879" width="8.85546875" style="217"/>
    <col min="4880" max="4880" width="5.42578125" style="217" customWidth="1"/>
    <col min="4881" max="4881" width="7" style="217" customWidth="1"/>
    <col min="4882" max="4882" width="15.140625" style="217" bestFit="1" customWidth="1"/>
    <col min="4883" max="4883" width="8.85546875" style="217"/>
    <col min="4884" max="4884" width="10.7109375" style="217" customWidth="1"/>
    <col min="4885" max="4885" width="8.85546875" style="217"/>
    <col min="4886" max="4886" width="11" style="217" customWidth="1"/>
    <col min="4887" max="5120" width="8.85546875" style="217"/>
    <col min="5121" max="5121" width="0.85546875" style="217" customWidth="1"/>
    <col min="5122" max="5122" width="12.85546875" style="217" customWidth="1"/>
    <col min="5123" max="5123" width="12" style="217" bestFit="1" customWidth="1"/>
    <col min="5124" max="5124" width="10" style="217" bestFit="1" customWidth="1"/>
    <col min="5125" max="5125" width="16.28515625" style="217" bestFit="1" customWidth="1"/>
    <col min="5126" max="5126" width="8.28515625" style="217" customWidth="1"/>
    <col min="5127" max="5127" width="6.7109375" style="217" bestFit="1" customWidth="1"/>
    <col min="5128" max="5128" width="1" style="217" customWidth="1"/>
    <col min="5129" max="5129" width="18.140625" style="217" customWidth="1"/>
    <col min="5130" max="5133" width="11" style="217" customWidth="1"/>
    <col min="5134" max="5134" width="4.28515625" style="217" customWidth="1"/>
    <col min="5135" max="5135" width="8.85546875" style="217"/>
    <col min="5136" max="5136" width="5.42578125" style="217" customWidth="1"/>
    <col min="5137" max="5137" width="7" style="217" customWidth="1"/>
    <col min="5138" max="5138" width="15.140625" style="217" bestFit="1" customWidth="1"/>
    <col min="5139" max="5139" width="8.85546875" style="217"/>
    <col min="5140" max="5140" width="10.7109375" style="217" customWidth="1"/>
    <col min="5141" max="5141" width="8.85546875" style="217"/>
    <col min="5142" max="5142" width="11" style="217" customWidth="1"/>
    <col min="5143" max="5376" width="8.85546875" style="217"/>
    <col min="5377" max="5377" width="0.85546875" style="217" customWidth="1"/>
    <col min="5378" max="5378" width="12.85546875" style="217" customWidth="1"/>
    <col min="5379" max="5379" width="12" style="217" bestFit="1" customWidth="1"/>
    <col min="5380" max="5380" width="10" style="217" bestFit="1" customWidth="1"/>
    <col min="5381" max="5381" width="16.28515625" style="217" bestFit="1" customWidth="1"/>
    <col min="5382" max="5382" width="8.28515625" style="217" customWidth="1"/>
    <col min="5383" max="5383" width="6.7109375" style="217" bestFit="1" customWidth="1"/>
    <col min="5384" max="5384" width="1" style="217" customWidth="1"/>
    <col min="5385" max="5385" width="18.140625" style="217" customWidth="1"/>
    <col min="5386" max="5389" width="11" style="217" customWidth="1"/>
    <col min="5390" max="5390" width="4.28515625" style="217" customWidth="1"/>
    <col min="5391" max="5391" width="8.85546875" style="217"/>
    <col min="5392" max="5392" width="5.42578125" style="217" customWidth="1"/>
    <col min="5393" max="5393" width="7" style="217" customWidth="1"/>
    <col min="5394" max="5394" width="15.140625" style="217" bestFit="1" customWidth="1"/>
    <col min="5395" max="5395" width="8.85546875" style="217"/>
    <col min="5396" max="5396" width="10.7109375" style="217" customWidth="1"/>
    <col min="5397" max="5397" width="8.85546875" style="217"/>
    <col min="5398" max="5398" width="11" style="217" customWidth="1"/>
    <col min="5399" max="5632" width="8.85546875" style="217"/>
    <col min="5633" max="5633" width="0.85546875" style="217" customWidth="1"/>
    <col min="5634" max="5634" width="12.85546875" style="217" customWidth="1"/>
    <col min="5635" max="5635" width="12" style="217" bestFit="1" customWidth="1"/>
    <col min="5636" max="5636" width="10" style="217" bestFit="1" customWidth="1"/>
    <col min="5637" max="5637" width="16.28515625" style="217" bestFit="1" customWidth="1"/>
    <col min="5638" max="5638" width="8.28515625" style="217" customWidth="1"/>
    <col min="5639" max="5639" width="6.7109375" style="217" bestFit="1" customWidth="1"/>
    <col min="5640" max="5640" width="1" style="217" customWidth="1"/>
    <col min="5641" max="5641" width="18.140625" style="217" customWidth="1"/>
    <col min="5642" max="5645" width="11" style="217" customWidth="1"/>
    <col min="5646" max="5646" width="4.28515625" style="217" customWidth="1"/>
    <col min="5647" max="5647" width="8.85546875" style="217"/>
    <col min="5648" max="5648" width="5.42578125" style="217" customWidth="1"/>
    <col min="5649" max="5649" width="7" style="217" customWidth="1"/>
    <col min="5650" max="5650" width="15.140625" style="217" bestFit="1" customWidth="1"/>
    <col min="5651" max="5651" width="8.85546875" style="217"/>
    <col min="5652" max="5652" width="10.7109375" style="217" customWidth="1"/>
    <col min="5653" max="5653" width="8.85546875" style="217"/>
    <col min="5654" max="5654" width="11" style="217" customWidth="1"/>
    <col min="5655" max="5888" width="8.85546875" style="217"/>
    <col min="5889" max="5889" width="0.85546875" style="217" customWidth="1"/>
    <col min="5890" max="5890" width="12.85546875" style="217" customWidth="1"/>
    <col min="5891" max="5891" width="12" style="217" bestFit="1" customWidth="1"/>
    <col min="5892" max="5892" width="10" style="217" bestFit="1" customWidth="1"/>
    <col min="5893" max="5893" width="16.28515625" style="217" bestFit="1" customWidth="1"/>
    <col min="5894" max="5894" width="8.28515625" style="217" customWidth="1"/>
    <col min="5895" max="5895" width="6.7109375" style="217" bestFit="1" customWidth="1"/>
    <col min="5896" max="5896" width="1" style="217" customWidth="1"/>
    <col min="5897" max="5897" width="18.140625" style="217" customWidth="1"/>
    <col min="5898" max="5901" width="11" style="217" customWidth="1"/>
    <col min="5902" max="5902" width="4.28515625" style="217" customWidth="1"/>
    <col min="5903" max="5903" width="8.85546875" style="217"/>
    <col min="5904" max="5904" width="5.42578125" style="217" customWidth="1"/>
    <col min="5905" max="5905" width="7" style="217" customWidth="1"/>
    <col min="5906" max="5906" width="15.140625" style="217" bestFit="1" customWidth="1"/>
    <col min="5907" max="5907" width="8.85546875" style="217"/>
    <col min="5908" max="5908" width="10.7109375" style="217" customWidth="1"/>
    <col min="5909" max="5909" width="8.85546875" style="217"/>
    <col min="5910" max="5910" width="11" style="217" customWidth="1"/>
    <col min="5911" max="6144" width="8.85546875" style="217"/>
    <col min="6145" max="6145" width="0.85546875" style="217" customWidth="1"/>
    <col min="6146" max="6146" width="12.85546875" style="217" customWidth="1"/>
    <col min="6147" max="6147" width="12" style="217" bestFit="1" customWidth="1"/>
    <col min="6148" max="6148" width="10" style="217" bestFit="1" customWidth="1"/>
    <col min="6149" max="6149" width="16.28515625" style="217" bestFit="1" customWidth="1"/>
    <col min="6150" max="6150" width="8.28515625" style="217" customWidth="1"/>
    <col min="6151" max="6151" width="6.7109375" style="217" bestFit="1" customWidth="1"/>
    <col min="6152" max="6152" width="1" style="217" customWidth="1"/>
    <col min="6153" max="6153" width="18.140625" style="217" customWidth="1"/>
    <col min="6154" max="6157" width="11" style="217" customWidth="1"/>
    <col min="6158" max="6158" width="4.28515625" style="217" customWidth="1"/>
    <col min="6159" max="6159" width="8.85546875" style="217"/>
    <col min="6160" max="6160" width="5.42578125" style="217" customWidth="1"/>
    <col min="6161" max="6161" width="7" style="217" customWidth="1"/>
    <col min="6162" max="6162" width="15.140625" style="217" bestFit="1" customWidth="1"/>
    <col min="6163" max="6163" width="8.85546875" style="217"/>
    <col min="6164" max="6164" width="10.7109375" style="217" customWidth="1"/>
    <col min="6165" max="6165" width="8.85546875" style="217"/>
    <col min="6166" max="6166" width="11" style="217" customWidth="1"/>
    <col min="6167" max="6400" width="8.85546875" style="217"/>
    <col min="6401" max="6401" width="0.85546875" style="217" customWidth="1"/>
    <col min="6402" max="6402" width="12.85546875" style="217" customWidth="1"/>
    <col min="6403" max="6403" width="12" style="217" bestFit="1" customWidth="1"/>
    <col min="6404" max="6404" width="10" style="217" bestFit="1" customWidth="1"/>
    <col min="6405" max="6405" width="16.28515625" style="217" bestFit="1" customWidth="1"/>
    <col min="6406" max="6406" width="8.28515625" style="217" customWidth="1"/>
    <col min="6407" max="6407" width="6.7109375" style="217" bestFit="1" customWidth="1"/>
    <col min="6408" max="6408" width="1" style="217" customWidth="1"/>
    <col min="6409" max="6409" width="18.140625" style="217" customWidth="1"/>
    <col min="6410" max="6413" width="11" style="217" customWidth="1"/>
    <col min="6414" max="6414" width="4.28515625" style="217" customWidth="1"/>
    <col min="6415" max="6415" width="8.85546875" style="217"/>
    <col min="6416" max="6416" width="5.42578125" style="217" customWidth="1"/>
    <col min="6417" max="6417" width="7" style="217" customWidth="1"/>
    <col min="6418" max="6418" width="15.140625" style="217" bestFit="1" customWidth="1"/>
    <col min="6419" max="6419" width="8.85546875" style="217"/>
    <col min="6420" max="6420" width="10.7109375" style="217" customWidth="1"/>
    <col min="6421" max="6421" width="8.85546875" style="217"/>
    <col min="6422" max="6422" width="11" style="217" customWidth="1"/>
    <col min="6423" max="6656" width="8.85546875" style="217"/>
    <col min="6657" max="6657" width="0.85546875" style="217" customWidth="1"/>
    <col min="6658" max="6658" width="12.85546875" style="217" customWidth="1"/>
    <col min="6659" max="6659" width="12" style="217" bestFit="1" customWidth="1"/>
    <col min="6660" max="6660" width="10" style="217" bestFit="1" customWidth="1"/>
    <col min="6661" max="6661" width="16.28515625" style="217" bestFit="1" customWidth="1"/>
    <col min="6662" max="6662" width="8.28515625" style="217" customWidth="1"/>
    <col min="6663" max="6663" width="6.7109375" style="217" bestFit="1" customWidth="1"/>
    <col min="6664" max="6664" width="1" style="217" customWidth="1"/>
    <col min="6665" max="6665" width="18.140625" style="217" customWidth="1"/>
    <col min="6666" max="6669" width="11" style="217" customWidth="1"/>
    <col min="6670" max="6670" width="4.28515625" style="217" customWidth="1"/>
    <col min="6671" max="6671" width="8.85546875" style="217"/>
    <col min="6672" max="6672" width="5.42578125" style="217" customWidth="1"/>
    <col min="6673" max="6673" width="7" style="217" customWidth="1"/>
    <col min="6674" max="6674" width="15.140625" style="217" bestFit="1" customWidth="1"/>
    <col min="6675" max="6675" width="8.85546875" style="217"/>
    <col min="6676" max="6676" width="10.7109375" style="217" customWidth="1"/>
    <col min="6677" max="6677" width="8.85546875" style="217"/>
    <col min="6678" max="6678" width="11" style="217" customWidth="1"/>
    <col min="6679" max="6912" width="8.85546875" style="217"/>
    <col min="6913" max="6913" width="0.85546875" style="217" customWidth="1"/>
    <col min="6914" max="6914" width="12.85546875" style="217" customWidth="1"/>
    <col min="6915" max="6915" width="12" style="217" bestFit="1" customWidth="1"/>
    <col min="6916" max="6916" width="10" style="217" bestFit="1" customWidth="1"/>
    <col min="6917" max="6917" width="16.28515625" style="217" bestFit="1" customWidth="1"/>
    <col min="6918" max="6918" width="8.28515625" style="217" customWidth="1"/>
    <col min="6919" max="6919" width="6.7109375" style="217" bestFit="1" customWidth="1"/>
    <col min="6920" max="6920" width="1" style="217" customWidth="1"/>
    <col min="6921" max="6921" width="18.140625" style="217" customWidth="1"/>
    <col min="6922" max="6925" width="11" style="217" customWidth="1"/>
    <col min="6926" max="6926" width="4.28515625" style="217" customWidth="1"/>
    <col min="6927" max="6927" width="8.85546875" style="217"/>
    <col min="6928" max="6928" width="5.42578125" style="217" customWidth="1"/>
    <col min="6929" max="6929" width="7" style="217" customWidth="1"/>
    <col min="6930" max="6930" width="15.140625" style="217" bestFit="1" customWidth="1"/>
    <col min="6931" max="6931" width="8.85546875" style="217"/>
    <col min="6932" max="6932" width="10.7109375" style="217" customWidth="1"/>
    <col min="6933" max="6933" width="8.85546875" style="217"/>
    <col min="6934" max="6934" width="11" style="217" customWidth="1"/>
    <col min="6935" max="7168" width="8.85546875" style="217"/>
    <col min="7169" max="7169" width="0.85546875" style="217" customWidth="1"/>
    <col min="7170" max="7170" width="12.85546875" style="217" customWidth="1"/>
    <col min="7171" max="7171" width="12" style="217" bestFit="1" customWidth="1"/>
    <col min="7172" max="7172" width="10" style="217" bestFit="1" customWidth="1"/>
    <col min="7173" max="7173" width="16.28515625" style="217" bestFit="1" customWidth="1"/>
    <col min="7174" max="7174" width="8.28515625" style="217" customWidth="1"/>
    <col min="7175" max="7175" width="6.7109375" style="217" bestFit="1" customWidth="1"/>
    <col min="7176" max="7176" width="1" style="217" customWidth="1"/>
    <col min="7177" max="7177" width="18.140625" style="217" customWidth="1"/>
    <col min="7178" max="7181" width="11" style="217" customWidth="1"/>
    <col min="7182" max="7182" width="4.28515625" style="217" customWidth="1"/>
    <col min="7183" max="7183" width="8.85546875" style="217"/>
    <col min="7184" max="7184" width="5.42578125" style="217" customWidth="1"/>
    <col min="7185" max="7185" width="7" style="217" customWidth="1"/>
    <col min="7186" max="7186" width="15.140625" style="217" bestFit="1" customWidth="1"/>
    <col min="7187" max="7187" width="8.85546875" style="217"/>
    <col min="7188" max="7188" width="10.7109375" style="217" customWidth="1"/>
    <col min="7189" max="7189" width="8.85546875" style="217"/>
    <col min="7190" max="7190" width="11" style="217" customWidth="1"/>
    <col min="7191" max="7424" width="8.85546875" style="217"/>
    <col min="7425" max="7425" width="0.85546875" style="217" customWidth="1"/>
    <col min="7426" max="7426" width="12.85546875" style="217" customWidth="1"/>
    <col min="7427" max="7427" width="12" style="217" bestFit="1" customWidth="1"/>
    <col min="7428" max="7428" width="10" style="217" bestFit="1" customWidth="1"/>
    <col min="7429" max="7429" width="16.28515625" style="217" bestFit="1" customWidth="1"/>
    <col min="7430" max="7430" width="8.28515625" style="217" customWidth="1"/>
    <col min="7431" max="7431" width="6.7109375" style="217" bestFit="1" customWidth="1"/>
    <col min="7432" max="7432" width="1" style="217" customWidth="1"/>
    <col min="7433" max="7433" width="18.140625" style="217" customWidth="1"/>
    <col min="7434" max="7437" width="11" style="217" customWidth="1"/>
    <col min="7438" max="7438" width="4.28515625" style="217" customWidth="1"/>
    <col min="7439" max="7439" width="8.85546875" style="217"/>
    <col min="7440" max="7440" width="5.42578125" style="217" customWidth="1"/>
    <col min="7441" max="7441" width="7" style="217" customWidth="1"/>
    <col min="7442" max="7442" width="15.140625" style="217" bestFit="1" customWidth="1"/>
    <col min="7443" max="7443" width="8.85546875" style="217"/>
    <col min="7444" max="7444" width="10.7109375" style="217" customWidth="1"/>
    <col min="7445" max="7445" width="8.85546875" style="217"/>
    <col min="7446" max="7446" width="11" style="217" customWidth="1"/>
    <col min="7447" max="7680" width="8.85546875" style="217"/>
    <col min="7681" max="7681" width="0.85546875" style="217" customWidth="1"/>
    <col min="7682" max="7682" width="12.85546875" style="217" customWidth="1"/>
    <col min="7683" max="7683" width="12" style="217" bestFit="1" customWidth="1"/>
    <col min="7684" max="7684" width="10" style="217" bestFit="1" customWidth="1"/>
    <col min="7685" max="7685" width="16.28515625" style="217" bestFit="1" customWidth="1"/>
    <col min="7686" max="7686" width="8.28515625" style="217" customWidth="1"/>
    <col min="7687" max="7687" width="6.7109375" style="217" bestFit="1" customWidth="1"/>
    <col min="7688" max="7688" width="1" style="217" customWidth="1"/>
    <col min="7689" max="7689" width="18.140625" style="217" customWidth="1"/>
    <col min="7690" max="7693" width="11" style="217" customWidth="1"/>
    <col min="7694" max="7694" width="4.28515625" style="217" customWidth="1"/>
    <col min="7695" max="7695" width="8.85546875" style="217"/>
    <col min="7696" max="7696" width="5.42578125" style="217" customWidth="1"/>
    <col min="7697" max="7697" width="7" style="217" customWidth="1"/>
    <col min="7698" max="7698" width="15.140625" style="217" bestFit="1" customWidth="1"/>
    <col min="7699" max="7699" width="8.85546875" style="217"/>
    <col min="7700" max="7700" width="10.7109375" style="217" customWidth="1"/>
    <col min="7701" max="7701" width="8.85546875" style="217"/>
    <col min="7702" max="7702" width="11" style="217" customWidth="1"/>
    <col min="7703" max="7936" width="8.85546875" style="217"/>
    <col min="7937" max="7937" width="0.85546875" style="217" customWidth="1"/>
    <col min="7938" max="7938" width="12.85546875" style="217" customWidth="1"/>
    <col min="7939" max="7939" width="12" style="217" bestFit="1" customWidth="1"/>
    <col min="7940" max="7940" width="10" style="217" bestFit="1" customWidth="1"/>
    <col min="7941" max="7941" width="16.28515625" style="217" bestFit="1" customWidth="1"/>
    <col min="7942" max="7942" width="8.28515625" style="217" customWidth="1"/>
    <col min="7943" max="7943" width="6.7109375" style="217" bestFit="1" customWidth="1"/>
    <col min="7944" max="7944" width="1" style="217" customWidth="1"/>
    <col min="7945" max="7945" width="18.140625" style="217" customWidth="1"/>
    <col min="7946" max="7949" width="11" style="217" customWidth="1"/>
    <col min="7950" max="7950" width="4.28515625" style="217" customWidth="1"/>
    <col min="7951" max="7951" width="8.85546875" style="217"/>
    <col min="7952" max="7952" width="5.42578125" style="217" customWidth="1"/>
    <col min="7953" max="7953" width="7" style="217" customWidth="1"/>
    <col min="7954" max="7954" width="15.140625" style="217" bestFit="1" customWidth="1"/>
    <col min="7955" max="7955" width="8.85546875" style="217"/>
    <col min="7956" max="7956" width="10.7109375" style="217" customWidth="1"/>
    <col min="7957" max="7957" width="8.85546875" style="217"/>
    <col min="7958" max="7958" width="11" style="217" customWidth="1"/>
    <col min="7959" max="8192" width="8.85546875" style="217"/>
    <col min="8193" max="8193" width="0.85546875" style="217" customWidth="1"/>
    <col min="8194" max="8194" width="12.85546875" style="217" customWidth="1"/>
    <col min="8195" max="8195" width="12" style="217" bestFit="1" customWidth="1"/>
    <col min="8196" max="8196" width="10" style="217" bestFit="1" customWidth="1"/>
    <col min="8197" max="8197" width="16.28515625" style="217" bestFit="1" customWidth="1"/>
    <col min="8198" max="8198" width="8.28515625" style="217" customWidth="1"/>
    <col min="8199" max="8199" width="6.7109375" style="217" bestFit="1" customWidth="1"/>
    <col min="8200" max="8200" width="1" style="217" customWidth="1"/>
    <col min="8201" max="8201" width="18.140625" style="217" customWidth="1"/>
    <col min="8202" max="8205" width="11" style="217" customWidth="1"/>
    <col min="8206" max="8206" width="4.28515625" style="217" customWidth="1"/>
    <col min="8207" max="8207" width="8.85546875" style="217"/>
    <col min="8208" max="8208" width="5.42578125" style="217" customWidth="1"/>
    <col min="8209" max="8209" width="7" style="217" customWidth="1"/>
    <col min="8210" max="8210" width="15.140625" style="217" bestFit="1" customWidth="1"/>
    <col min="8211" max="8211" width="8.85546875" style="217"/>
    <col min="8212" max="8212" width="10.7109375" style="217" customWidth="1"/>
    <col min="8213" max="8213" width="8.85546875" style="217"/>
    <col min="8214" max="8214" width="11" style="217" customWidth="1"/>
    <col min="8215" max="8448" width="8.85546875" style="217"/>
    <col min="8449" max="8449" width="0.85546875" style="217" customWidth="1"/>
    <col min="8450" max="8450" width="12.85546875" style="217" customWidth="1"/>
    <col min="8451" max="8451" width="12" style="217" bestFit="1" customWidth="1"/>
    <col min="8452" max="8452" width="10" style="217" bestFit="1" customWidth="1"/>
    <col min="8453" max="8453" width="16.28515625" style="217" bestFit="1" customWidth="1"/>
    <col min="8454" max="8454" width="8.28515625" style="217" customWidth="1"/>
    <col min="8455" max="8455" width="6.7109375" style="217" bestFit="1" customWidth="1"/>
    <col min="8456" max="8456" width="1" style="217" customWidth="1"/>
    <col min="8457" max="8457" width="18.140625" style="217" customWidth="1"/>
    <col min="8458" max="8461" width="11" style="217" customWidth="1"/>
    <col min="8462" max="8462" width="4.28515625" style="217" customWidth="1"/>
    <col min="8463" max="8463" width="8.85546875" style="217"/>
    <col min="8464" max="8464" width="5.42578125" style="217" customWidth="1"/>
    <col min="8465" max="8465" width="7" style="217" customWidth="1"/>
    <col min="8466" max="8466" width="15.140625" style="217" bestFit="1" customWidth="1"/>
    <col min="8467" max="8467" width="8.85546875" style="217"/>
    <col min="8468" max="8468" width="10.7109375" style="217" customWidth="1"/>
    <col min="8469" max="8469" width="8.85546875" style="217"/>
    <col min="8470" max="8470" width="11" style="217" customWidth="1"/>
    <col min="8471" max="8704" width="8.85546875" style="217"/>
    <col min="8705" max="8705" width="0.85546875" style="217" customWidth="1"/>
    <col min="8706" max="8706" width="12.85546875" style="217" customWidth="1"/>
    <col min="8707" max="8707" width="12" style="217" bestFit="1" customWidth="1"/>
    <col min="8708" max="8708" width="10" style="217" bestFit="1" customWidth="1"/>
    <col min="8709" max="8709" width="16.28515625" style="217" bestFit="1" customWidth="1"/>
    <col min="8710" max="8710" width="8.28515625" style="217" customWidth="1"/>
    <col min="8711" max="8711" width="6.7109375" style="217" bestFit="1" customWidth="1"/>
    <col min="8712" max="8712" width="1" style="217" customWidth="1"/>
    <col min="8713" max="8713" width="18.140625" style="217" customWidth="1"/>
    <col min="8714" max="8717" width="11" style="217" customWidth="1"/>
    <col min="8718" max="8718" width="4.28515625" style="217" customWidth="1"/>
    <col min="8719" max="8719" width="8.85546875" style="217"/>
    <col min="8720" max="8720" width="5.42578125" style="217" customWidth="1"/>
    <col min="8721" max="8721" width="7" style="217" customWidth="1"/>
    <col min="8722" max="8722" width="15.140625" style="217" bestFit="1" customWidth="1"/>
    <col min="8723" max="8723" width="8.85546875" style="217"/>
    <col min="8724" max="8724" width="10.7109375" style="217" customWidth="1"/>
    <col min="8725" max="8725" width="8.85546875" style="217"/>
    <col min="8726" max="8726" width="11" style="217" customWidth="1"/>
    <col min="8727" max="8960" width="8.85546875" style="217"/>
    <col min="8961" max="8961" width="0.85546875" style="217" customWidth="1"/>
    <col min="8962" max="8962" width="12.85546875" style="217" customWidth="1"/>
    <col min="8963" max="8963" width="12" style="217" bestFit="1" customWidth="1"/>
    <col min="8964" max="8964" width="10" style="217" bestFit="1" customWidth="1"/>
    <col min="8965" max="8965" width="16.28515625" style="217" bestFit="1" customWidth="1"/>
    <col min="8966" max="8966" width="8.28515625" style="217" customWidth="1"/>
    <col min="8967" max="8967" width="6.7109375" style="217" bestFit="1" customWidth="1"/>
    <col min="8968" max="8968" width="1" style="217" customWidth="1"/>
    <col min="8969" max="8969" width="18.140625" style="217" customWidth="1"/>
    <col min="8970" max="8973" width="11" style="217" customWidth="1"/>
    <col min="8974" max="8974" width="4.28515625" style="217" customWidth="1"/>
    <col min="8975" max="8975" width="8.85546875" style="217"/>
    <col min="8976" max="8976" width="5.42578125" style="217" customWidth="1"/>
    <col min="8977" max="8977" width="7" style="217" customWidth="1"/>
    <col min="8978" max="8978" width="15.140625" style="217" bestFit="1" customWidth="1"/>
    <col min="8979" max="8979" width="8.85546875" style="217"/>
    <col min="8980" max="8980" width="10.7109375" style="217" customWidth="1"/>
    <col min="8981" max="8981" width="8.85546875" style="217"/>
    <col min="8982" max="8982" width="11" style="217" customWidth="1"/>
    <col min="8983" max="9216" width="8.85546875" style="217"/>
    <col min="9217" max="9217" width="0.85546875" style="217" customWidth="1"/>
    <col min="9218" max="9218" width="12.85546875" style="217" customWidth="1"/>
    <col min="9219" max="9219" width="12" style="217" bestFit="1" customWidth="1"/>
    <col min="9220" max="9220" width="10" style="217" bestFit="1" customWidth="1"/>
    <col min="9221" max="9221" width="16.28515625" style="217" bestFit="1" customWidth="1"/>
    <col min="9222" max="9222" width="8.28515625" style="217" customWidth="1"/>
    <col min="9223" max="9223" width="6.7109375" style="217" bestFit="1" customWidth="1"/>
    <col min="9224" max="9224" width="1" style="217" customWidth="1"/>
    <col min="9225" max="9225" width="18.140625" style="217" customWidth="1"/>
    <col min="9226" max="9229" width="11" style="217" customWidth="1"/>
    <col min="9230" max="9230" width="4.28515625" style="217" customWidth="1"/>
    <col min="9231" max="9231" width="8.85546875" style="217"/>
    <col min="9232" max="9232" width="5.42578125" style="217" customWidth="1"/>
    <col min="9233" max="9233" width="7" style="217" customWidth="1"/>
    <col min="9234" max="9234" width="15.140625" style="217" bestFit="1" customWidth="1"/>
    <col min="9235" max="9235" width="8.85546875" style="217"/>
    <col min="9236" max="9236" width="10.7109375" style="217" customWidth="1"/>
    <col min="9237" max="9237" width="8.85546875" style="217"/>
    <col min="9238" max="9238" width="11" style="217" customWidth="1"/>
    <col min="9239" max="9472" width="8.85546875" style="217"/>
    <col min="9473" max="9473" width="0.85546875" style="217" customWidth="1"/>
    <col min="9474" max="9474" width="12.85546875" style="217" customWidth="1"/>
    <col min="9475" max="9475" width="12" style="217" bestFit="1" customWidth="1"/>
    <col min="9476" max="9476" width="10" style="217" bestFit="1" customWidth="1"/>
    <col min="9477" max="9477" width="16.28515625" style="217" bestFit="1" customWidth="1"/>
    <col min="9478" max="9478" width="8.28515625" style="217" customWidth="1"/>
    <col min="9479" max="9479" width="6.7109375" style="217" bestFit="1" customWidth="1"/>
    <col min="9480" max="9480" width="1" style="217" customWidth="1"/>
    <col min="9481" max="9481" width="18.140625" style="217" customWidth="1"/>
    <col min="9482" max="9485" width="11" style="217" customWidth="1"/>
    <col min="9486" max="9486" width="4.28515625" style="217" customWidth="1"/>
    <col min="9487" max="9487" width="8.85546875" style="217"/>
    <col min="9488" max="9488" width="5.42578125" style="217" customWidth="1"/>
    <col min="9489" max="9489" width="7" style="217" customWidth="1"/>
    <col min="9490" max="9490" width="15.140625" style="217" bestFit="1" customWidth="1"/>
    <col min="9491" max="9491" width="8.85546875" style="217"/>
    <col min="9492" max="9492" width="10.7109375" style="217" customWidth="1"/>
    <col min="9493" max="9493" width="8.85546875" style="217"/>
    <col min="9494" max="9494" width="11" style="217" customWidth="1"/>
    <col min="9495" max="9728" width="8.85546875" style="217"/>
    <col min="9729" max="9729" width="0.85546875" style="217" customWidth="1"/>
    <col min="9730" max="9730" width="12.85546875" style="217" customWidth="1"/>
    <col min="9731" max="9731" width="12" style="217" bestFit="1" customWidth="1"/>
    <col min="9732" max="9732" width="10" style="217" bestFit="1" customWidth="1"/>
    <col min="9733" max="9733" width="16.28515625" style="217" bestFit="1" customWidth="1"/>
    <col min="9734" max="9734" width="8.28515625" style="217" customWidth="1"/>
    <col min="9735" max="9735" width="6.7109375" style="217" bestFit="1" customWidth="1"/>
    <col min="9736" max="9736" width="1" style="217" customWidth="1"/>
    <col min="9737" max="9737" width="18.140625" style="217" customWidth="1"/>
    <col min="9738" max="9741" width="11" style="217" customWidth="1"/>
    <col min="9742" max="9742" width="4.28515625" style="217" customWidth="1"/>
    <col min="9743" max="9743" width="8.85546875" style="217"/>
    <col min="9744" max="9744" width="5.42578125" style="217" customWidth="1"/>
    <col min="9745" max="9745" width="7" style="217" customWidth="1"/>
    <col min="9746" max="9746" width="15.140625" style="217" bestFit="1" customWidth="1"/>
    <col min="9747" max="9747" width="8.85546875" style="217"/>
    <col min="9748" max="9748" width="10.7109375" style="217" customWidth="1"/>
    <col min="9749" max="9749" width="8.85546875" style="217"/>
    <col min="9750" max="9750" width="11" style="217" customWidth="1"/>
    <col min="9751" max="9984" width="8.85546875" style="217"/>
    <col min="9985" max="9985" width="0.85546875" style="217" customWidth="1"/>
    <col min="9986" max="9986" width="12.85546875" style="217" customWidth="1"/>
    <col min="9987" max="9987" width="12" style="217" bestFit="1" customWidth="1"/>
    <col min="9988" max="9988" width="10" style="217" bestFit="1" customWidth="1"/>
    <col min="9989" max="9989" width="16.28515625" style="217" bestFit="1" customWidth="1"/>
    <col min="9990" max="9990" width="8.28515625" style="217" customWidth="1"/>
    <col min="9991" max="9991" width="6.7109375" style="217" bestFit="1" customWidth="1"/>
    <col min="9992" max="9992" width="1" style="217" customWidth="1"/>
    <col min="9993" max="9993" width="18.140625" style="217" customWidth="1"/>
    <col min="9994" max="9997" width="11" style="217" customWidth="1"/>
    <col min="9998" max="9998" width="4.28515625" style="217" customWidth="1"/>
    <col min="9999" max="9999" width="8.85546875" style="217"/>
    <col min="10000" max="10000" width="5.42578125" style="217" customWidth="1"/>
    <col min="10001" max="10001" width="7" style="217" customWidth="1"/>
    <col min="10002" max="10002" width="15.140625" style="217" bestFit="1" customWidth="1"/>
    <col min="10003" max="10003" width="8.85546875" style="217"/>
    <col min="10004" max="10004" width="10.7109375" style="217" customWidth="1"/>
    <col min="10005" max="10005" width="8.85546875" style="217"/>
    <col min="10006" max="10006" width="11" style="217" customWidth="1"/>
    <col min="10007" max="10240" width="8.85546875" style="217"/>
    <col min="10241" max="10241" width="0.85546875" style="217" customWidth="1"/>
    <col min="10242" max="10242" width="12.85546875" style="217" customWidth="1"/>
    <col min="10243" max="10243" width="12" style="217" bestFit="1" customWidth="1"/>
    <col min="10244" max="10244" width="10" style="217" bestFit="1" customWidth="1"/>
    <col min="10245" max="10245" width="16.28515625" style="217" bestFit="1" customWidth="1"/>
    <col min="10246" max="10246" width="8.28515625" style="217" customWidth="1"/>
    <col min="10247" max="10247" width="6.7109375" style="217" bestFit="1" customWidth="1"/>
    <col min="10248" max="10248" width="1" style="217" customWidth="1"/>
    <col min="10249" max="10249" width="18.140625" style="217" customWidth="1"/>
    <col min="10250" max="10253" width="11" style="217" customWidth="1"/>
    <col min="10254" max="10254" width="4.28515625" style="217" customWidth="1"/>
    <col min="10255" max="10255" width="8.85546875" style="217"/>
    <col min="10256" max="10256" width="5.42578125" style="217" customWidth="1"/>
    <col min="10257" max="10257" width="7" style="217" customWidth="1"/>
    <col min="10258" max="10258" width="15.140625" style="217" bestFit="1" customWidth="1"/>
    <col min="10259" max="10259" width="8.85546875" style="217"/>
    <col min="10260" max="10260" width="10.7109375" style="217" customWidth="1"/>
    <col min="10261" max="10261" width="8.85546875" style="217"/>
    <col min="10262" max="10262" width="11" style="217" customWidth="1"/>
    <col min="10263" max="10496" width="8.85546875" style="217"/>
    <col min="10497" max="10497" width="0.85546875" style="217" customWidth="1"/>
    <col min="10498" max="10498" width="12.85546875" style="217" customWidth="1"/>
    <col min="10499" max="10499" width="12" style="217" bestFit="1" customWidth="1"/>
    <col min="10500" max="10500" width="10" style="217" bestFit="1" customWidth="1"/>
    <col min="10501" max="10501" width="16.28515625" style="217" bestFit="1" customWidth="1"/>
    <col min="10502" max="10502" width="8.28515625" style="217" customWidth="1"/>
    <col min="10503" max="10503" width="6.7109375" style="217" bestFit="1" customWidth="1"/>
    <col min="10504" max="10504" width="1" style="217" customWidth="1"/>
    <col min="10505" max="10505" width="18.140625" style="217" customWidth="1"/>
    <col min="10506" max="10509" width="11" style="217" customWidth="1"/>
    <col min="10510" max="10510" width="4.28515625" style="217" customWidth="1"/>
    <col min="10511" max="10511" width="8.85546875" style="217"/>
    <col min="10512" max="10512" width="5.42578125" style="217" customWidth="1"/>
    <col min="10513" max="10513" width="7" style="217" customWidth="1"/>
    <col min="10514" max="10514" width="15.140625" style="217" bestFit="1" customWidth="1"/>
    <col min="10515" max="10515" width="8.85546875" style="217"/>
    <col min="10516" max="10516" width="10.7109375" style="217" customWidth="1"/>
    <col min="10517" max="10517" width="8.85546875" style="217"/>
    <col min="10518" max="10518" width="11" style="217" customWidth="1"/>
    <col min="10519" max="10752" width="8.85546875" style="217"/>
    <col min="10753" max="10753" width="0.85546875" style="217" customWidth="1"/>
    <col min="10754" max="10754" width="12.85546875" style="217" customWidth="1"/>
    <col min="10755" max="10755" width="12" style="217" bestFit="1" customWidth="1"/>
    <col min="10756" max="10756" width="10" style="217" bestFit="1" customWidth="1"/>
    <col min="10757" max="10757" width="16.28515625" style="217" bestFit="1" customWidth="1"/>
    <col min="10758" max="10758" width="8.28515625" style="217" customWidth="1"/>
    <col min="10759" max="10759" width="6.7109375" style="217" bestFit="1" customWidth="1"/>
    <col min="10760" max="10760" width="1" style="217" customWidth="1"/>
    <col min="10761" max="10761" width="18.140625" style="217" customWidth="1"/>
    <col min="10762" max="10765" width="11" style="217" customWidth="1"/>
    <col min="10766" max="10766" width="4.28515625" style="217" customWidth="1"/>
    <col min="10767" max="10767" width="8.85546875" style="217"/>
    <col min="10768" max="10768" width="5.42578125" style="217" customWidth="1"/>
    <col min="10769" max="10769" width="7" style="217" customWidth="1"/>
    <col min="10770" max="10770" width="15.140625" style="217" bestFit="1" customWidth="1"/>
    <col min="10771" max="10771" width="8.85546875" style="217"/>
    <col min="10772" max="10772" width="10.7109375" style="217" customWidth="1"/>
    <col min="10773" max="10773" width="8.85546875" style="217"/>
    <col min="10774" max="10774" width="11" style="217" customWidth="1"/>
    <col min="10775" max="11008" width="8.85546875" style="217"/>
    <col min="11009" max="11009" width="0.85546875" style="217" customWidth="1"/>
    <col min="11010" max="11010" width="12.85546875" style="217" customWidth="1"/>
    <col min="11011" max="11011" width="12" style="217" bestFit="1" customWidth="1"/>
    <col min="11012" max="11012" width="10" style="217" bestFit="1" customWidth="1"/>
    <col min="11013" max="11013" width="16.28515625" style="217" bestFit="1" customWidth="1"/>
    <col min="11014" max="11014" width="8.28515625" style="217" customWidth="1"/>
    <col min="11015" max="11015" width="6.7109375" style="217" bestFit="1" customWidth="1"/>
    <col min="11016" max="11016" width="1" style="217" customWidth="1"/>
    <col min="11017" max="11017" width="18.140625" style="217" customWidth="1"/>
    <col min="11018" max="11021" width="11" style="217" customWidth="1"/>
    <col min="11022" max="11022" width="4.28515625" style="217" customWidth="1"/>
    <col min="11023" max="11023" width="8.85546875" style="217"/>
    <col min="11024" max="11024" width="5.42578125" style="217" customWidth="1"/>
    <col min="11025" max="11025" width="7" style="217" customWidth="1"/>
    <col min="11026" max="11026" width="15.140625" style="217" bestFit="1" customWidth="1"/>
    <col min="11027" max="11027" width="8.85546875" style="217"/>
    <col min="11028" max="11028" width="10.7109375" style="217" customWidth="1"/>
    <col min="11029" max="11029" width="8.85546875" style="217"/>
    <col min="11030" max="11030" width="11" style="217" customWidth="1"/>
    <col min="11031" max="11264" width="8.85546875" style="217"/>
    <col min="11265" max="11265" width="0.85546875" style="217" customWidth="1"/>
    <col min="11266" max="11266" width="12.85546875" style="217" customWidth="1"/>
    <col min="11267" max="11267" width="12" style="217" bestFit="1" customWidth="1"/>
    <col min="11268" max="11268" width="10" style="217" bestFit="1" customWidth="1"/>
    <col min="11269" max="11269" width="16.28515625" style="217" bestFit="1" customWidth="1"/>
    <col min="11270" max="11270" width="8.28515625" style="217" customWidth="1"/>
    <col min="11271" max="11271" width="6.7109375" style="217" bestFit="1" customWidth="1"/>
    <col min="11272" max="11272" width="1" style="217" customWidth="1"/>
    <col min="11273" max="11273" width="18.140625" style="217" customWidth="1"/>
    <col min="11274" max="11277" width="11" style="217" customWidth="1"/>
    <col min="11278" max="11278" width="4.28515625" style="217" customWidth="1"/>
    <col min="11279" max="11279" width="8.85546875" style="217"/>
    <col min="11280" max="11280" width="5.42578125" style="217" customWidth="1"/>
    <col min="11281" max="11281" width="7" style="217" customWidth="1"/>
    <col min="11282" max="11282" width="15.140625" style="217" bestFit="1" customWidth="1"/>
    <col min="11283" max="11283" width="8.85546875" style="217"/>
    <col min="11284" max="11284" width="10.7109375" style="217" customWidth="1"/>
    <col min="11285" max="11285" width="8.85546875" style="217"/>
    <col min="11286" max="11286" width="11" style="217" customWidth="1"/>
    <col min="11287" max="11520" width="8.85546875" style="217"/>
    <col min="11521" max="11521" width="0.85546875" style="217" customWidth="1"/>
    <col min="11522" max="11522" width="12.85546875" style="217" customWidth="1"/>
    <col min="11523" max="11523" width="12" style="217" bestFit="1" customWidth="1"/>
    <col min="11524" max="11524" width="10" style="217" bestFit="1" customWidth="1"/>
    <col min="11525" max="11525" width="16.28515625" style="217" bestFit="1" customWidth="1"/>
    <col min="11526" max="11526" width="8.28515625" style="217" customWidth="1"/>
    <col min="11527" max="11527" width="6.7109375" style="217" bestFit="1" customWidth="1"/>
    <col min="11528" max="11528" width="1" style="217" customWidth="1"/>
    <col min="11529" max="11529" width="18.140625" style="217" customWidth="1"/>
    <col min="11530" max="11533" width="11" style="217" customWidth="1"/>
    <col min="11534" max="11534" width="4.28515625" style="217" customWidth="1"/>
    <col min="11535" max="11535" width="8.85546875" style="217"/>
    <col min="11536" max="11536" width="5.42578125" style="217" customWidth="1"/>
    <col min="11537" max="11537" width="7" style="217" customWidth="1"/>
    <col min="11538" max="11538" width="15.140625" style="217" bestFit="1" customWidth="1"/>
    <col min="11539" max="11539" width="8.85546875" style="217"/>
    <col min="11540" max="11540" width="10.7109375" style="217" customWidth="1"/>
    <col min="11541" max="11541" width="8.85546875" style="217"/>
    <col min="11542" max="11542" width="11" style="217" customWidth="1"/>
    <col min="11543" max="11776" width="8.85546875" style="217"/>
    <col min="11777" max="11777" width="0.85546875" style="217" customWidth="1"/>
    <col min="11778" max="11778" width="12.85546875" style="217" customWidth="1"/>
    <col min="11779" max="11779" width="12" style="217" bestFit="1" customWidth="1"/>
    <col min="11780" max="11780" width="10" style="217" bestFit="1" customWidth="1"/>
    <col min="11781" max="11781" width="16.28515625" style="217" bestFit="1" customWidth="1"/>
    <col min="11782" max="11782" width="8.28515625" style="217" customWidth="1"/>
    <col min="11783" max="11783" width="6.7109375" style="217" bestFit="1" customWidth="1"/>
    <col min="11784" max="11784" width="1" style="217" customWidth="1"/>
    <col min="11785" max="11785" width="18.140625" style="217" customWidth="1"/>
    <col min="11786" max="11789" width="11" style="217" customWidth="1"/>
    <col min="11790" max="11790" width="4.28515625" style="217" customWidth="1"/>
    <col min="11791" max="11791" width="8.85546875" style="217"/>
    <col min="11792" max="11792" width="5.42578125" style="217" customWidth="1"/>
    <col min="11793" max="11793" width="7" style="217" customWidth="1"/>
    <col min="11794" max="11794" width="15.140625" style="217" bestFit="1" customWidth="1"/>
    <col min="11795" max="11795" width="8.85546875" style="217"/>
    <col min="11796" max="11796" width="10.7109375" style="217" customWidth="1"/>
    <col min="11797" max="11797" width="8.85546875" style="217"/>
    <col min="11798" max="11798" width="11" style="217" customWidth="1"/>
    <col min="11799" max="12032" width="8.85546875" style="217"/>
    <col min="12033" max="12033" width="0.85546875" style="217" customWidth="1"/>
    <col min="12034" max="12034" width="12.85546875" style="217" customWidth="1"/>
    <col min="12035" max="12035" width="12" style="217" bestFit="1" customWidth="1"/>
    <col min="12036" max="12036" width="10" style="217" bestFit="1" customWidth="1"/>
    <col min="12037" max="12037" width="16.28515625" style="217" bestFit="1" customWidth="1"/>
    <col min="12038" max="12038" width="8.28515625" style="217" customWidth="1"/>
    <col min="12039" max="12039" width="6.7109375" style="217" bestFit="1" customWidth="1"/>
    <col min="12040" max="12040" width="1" style="217" customWidth="1"/>
    <col min="12041" max="12041" width="18.140625" style="217" customWidth="1"/>
    <col min="12042" max="12045" width="11" style="217" customWidth="1"/>
    <col min="12046" max="12046" width="4.28515625" style="217" customWidth="1"/>
    <col min="12047" max="12047" width="8.85546875" style="217"/>
    <col min="12048" max="12048" width="5.42578125" style="217" customWidth="1"/>
    <col min="12049" max="12049" width="7" style="217" customWidth="1"/>
    <col min="12050" max="12050" width="15.140625" style="217" bestFit="1" customWidth="1"/>
    <col min="12051" max="12051" width="8.85546875" style="217"/>
    <col min="12052" max="12052" width="10.7109375" style="217" customWidth="1"/>
    <col min="12053" max="12053" width="8.85546875" style="217"/>
    <col min="12054" max="12054" width="11" style="217" customWidth="1"/>
    <col min="12055" max="12288" width="8.85546875" style="217"/>
    <col min="12289" max="12289" width="0.85546875" style="217" customWidth="1"/>
    <col min="12290" max="12290" width="12.85546875" style="217" customWidth="1"/>
    <col min="12291" max="12291" width="12" style="217" bestFit="1" customWidth="1"/>
    <col min="12292" max="12292" width="10" style="217" bestFit="1" customWidth="1"/>
    <col min="12293" max="12293" width="16.28515625" style="217" bestFit="1" customWidth="1"/>
    <col min="12294" max="12294" width="8.28515625" style="217" customWidth="1"/>
    <col min="12295" max="12295" width="6.7109375" style="217" bestFit="1" customWidth="1"/>
    <col min="12296" max="12296" width="1" style="217" customWidth="1"/>
    <col min="12297" max="12297" width="18.140625" style="217" customWidth="1"/>
    <col min="12298" max="12301" width="11" style="217" customWidth="1"/>
    <col min="12302" max="12302" width="4.28515625" style="217" customWidth="1"/>
    <col min="12303" max="12303" width="8.85546875" style="217"/>
    <col min="12304" max="12304" width="5.42578125" style="217" customWidth="1"/>
    <col min="12305" max="12305" width="7" style="217" customWidth="1"/>
    <col min="12306" max="12306" width="15.140625" style="217" bestFit="1" customWidth="1"/>
    <col min="12307" max="12307" width="8.85546875" style="217"/>
    <col min="12308" max="12308" width="10.7109375" style="217" customWidth="1"/>
    <col min="12309" max="12309" width="8.85546875" style="217"/>
    <col min="12310" max="12310" width="11" style="217" customWidth="1"/>
    <col min="12311" max="12544" width="8.85546875" style="217"/>
    <col min="12545" max="12545" width="0.85546875" style="217" customWidth="1"/>
    <col min="12546" max="12546" width="12.85546875" style="217" customWidth="1"/>
    <col min="12547" max="12547" width="12" style="217" bestFit="1" customWidth="1"/>
    <col min="12548" max="12548" width="10" style="217" bestFit="1" customWidth="1"/>
    <col min="12549" max="12549" width="16.28515625" style="217" bestFit="1" customWidth="1"/>
    <col min="12550" max="12550" width="8.28515625" style="217" customWidth="1"/>
    <col min="12551" max="12551" width="6.7109375" style="217" bestFit="1" customWidth="1"/>
    <col min="12552" max="12552" width="1" style="217" customWidth="1"/>
    <col min="12553" max="12553" width="18.140625" style="217" customWidth="1"/>
    <col min="12554" max="12557" width="11" style="217" customWidth="1"/>
    <col min="12558" max="12558" width="4.28515625" style="217" customWidth="1"/>
    <col min="12559" max="12559" width="8.85546875" style="217"/>
    <col min="12560" max="12560" width="5.42578125" style="217" customWidth="1"/>
    <col min="12561" max="12561" width="7" style="217" customWidth="1"/>
    <col min="12562" max="12562" width="15.140625" style="217" bestFit="1" customWidth="1"/>
    <col min="12563" max="12563" width="8.85546875" style="217"/>
    <col min="12564" max="12564" width="10.7109375" style="217" customWidth="1"/>
    <col min="12565" max="12565" width="8.85546875" style="217"/>
    <col min="12566" max="12566" width="11" style="217" customWidth="1"/>
    <col min="12567" max="12800" width="8.85546875" style="217"/>
    <col min="12801" max="12801" width="0.85546875" style="217" customWidth="1"/>
    <col min="12802" max="12802" width="12.85546875" style="217" customWidth="1"/>
    <col min="12803" max="12803" width="12" style="217" bestFit="1" customWidth="1"/>
    <col min="12804" max="12804" width="10" style="217" bestFit="1" customWidth="1"/>
    <col min="12805" max="12805" width="16.28515625" style="217" bestFit="1" customWidth="1"/>
    <col min="12806" max="12806" width="8.28515625" style="217" customWidth="1"/>
    <col min="12807" max="12807" width="6.7109375" style="217" bestFit="1" customWidth="1"/>
    <col min="12808" max="12808" width="1" style="217" customWidth="1"/>
    <col min="12809" max="12809" width="18.140625" style="217" customWidth="1"/>
    <col min="12810" max="12813" width="11" style="217" customWidth="1"/>
    <col min="12814" max="12814" width="4.28515625" style="217" customWidth="1"/>
    <col min="12815" max="12815" width="8.85546875" style="217"/>
    <col min="12816" max="12816" width="5.42578125" style="217" customWidth="1"/>
    <col min="12817" max="12817" width="7" style="217" customWidth="1"/>
    <col min="12818" max="12818" width="15.140625" style="217" bestFit="1" customWidth="1"/>
    <col min="12819" max="12819" width="8.85546875" style="217"/>
    <col min="12820" max="12820" width="10.7109375" style="217" customWidth="1"/>
    <col min="12821" max="12821" width="8.85546875" style="217"/>
    <col min="12822" max="12822" width="11" style="217" customWidth="1"/>
    <col min="12823" max="13056" width="8.85546875" style="217"/>
    <col min="13057" max="13057" width="0.85546875" style="217" customWidth="1"/>
    <col min="13058" max="13058" width="12.85546875" style="217" customWidth="1"/>
    <col min="13059" max="13059" width="12" style="217" bestFit="1" customWidth="1"/>
    <col min="13060" max="13060" width="10" style="217" bestFit="1" customWidth="1"/>
    <col min="13061" max="13061" width="16.28515625" style="217" bestFit="1" customWidth="1"/>
    <col min="13062" max="13062" width="8.28515625" style="217" customWidth="1"/>
    <col min="13063" max="13063" width="6.7109375" style="217" bestFit="1" customWidth="1"/>
    <col min="13064" max="13064" width="1" style="217" customWidth="1"/>
    <col min="13065" max="13065" width="18.140625" style="217" customWidth="1"/>
    <col min="13066" max="13069" width="11" style="217" customWidth="1"/>
    <col min="13070" max="13070" width="4.28515625" style="217" customWidth="1"/>
    <col min="13071" max="13071" width="8.85546875" style="217"/>
    <col min="13072" max="13072" width="5.42578125" style="217" customWidth="1"/>
    <col min="13073" max="13073" width="7" style="217" customWidth="1"/>
    <col min="13074" max="13074" width="15.140625" style="217" bestFit="1" customWidth="1"/>
    <col min="13075" max="13075" width="8.85546875" style="217"/>
    <col min="13076" max="13076" width="10.7109375" style="217" customWidth="1"/>
    <col min="13077" max="13077" width="8.85546875" style="217"/>
    <col min="13078" max="13078" width="11" style="217" customWidth="1"/>
    <col min="13079" max="13312" width="8.85546875" style="217"/>
    <col min="13313" max="13313" width="0.85546875" style="217" customWidth="1"/>
    <col min="13314" max="13314" width="12.85546875" style="217" customWidth="1"/>
    <col min="13315" max="13315" width="12" style="217" bestFit="1" customWidth="1"/>
    <col min="13316" max="13316" width="10" style="217" bestFit="1" customWidth="1"/>
    <col min="13317" max="13317" width="16.28515625" style="217" bestFit="1" customWidth="1"/>
    <col min="13318" max="13318" width="8.28515625" style="217" customWidth="1"/>
    <col min="13319" max="13319" width="6.7109375" style="217" bestFit="1" customWidth="1"/>
    <col min="13320" max="13320" width="1" style="217" customWidth="1"/>
    <col min="13321" max="13321" width="18.140625" style="217" customWidth="1"/>
    <col min="13322" max="13325" width="11" style="217" customWidth="1"/>
    <col min="13326" max="13326" width="4.28515625" style="217" customWidth="1"/>
    <col min="13327" max="13327" width="8.85546875" style="217"/>
    <col min="13328" max="13328" width="5.42578125" style="217" customWidth="1"/>
    <col min="13329" max="13329" width="7" style="217" customWidth="1"/>
    <col min="13330" max="13330" width="15.140625" style="217" bestFit="1" customWidth="1"/>
    <col min="13331" max="13331" width="8.85546875" style="217"/>
    <col min="13332" max="13332" width="10.7109375" style="217" customWidth="1"/>
    <col min="13333" max="13333" width="8.85546875" style="217"/>
    <col min="13334" max="13334" width="11" style="217" customWidth="1"/>
    <col min="13335" max="13568" width="8.85546875" style="217"/>
    <col min="13569" max="13569" width="0.85546875" style="217" customWidth="1"/>
    <col min="13570" max="13570" width="12.85546875" style="217" customWidth="1"/>
    <col min="13571" max="13571" width="12" style="217" bestFit="1" customWidth="1"/>
    <col min="13572" max="13572" width="10" style="217" bestFit="1" customWidth="1"/>
    <col min="13573" max="13573" width="16.28515625" style="217" bestFit="1" customWidth="1"/>
    <col min="13574" max="13574" width="8.28515625" style="217" customWidth="1"/>
    <col min="13575" max="13575" width="6.7109375" style="217" bestFit="1" customWidth="1"/>
    <col min="13576" max="13576" width="1" style="217" customWidth="1"/>
    <col min="13577" max="13577" width="18.140625" style="217" customWidth="1"/>
    <col min="13578" max="13581" width="11" style="217" customWidth="1"/>
    <col min="13582" max="13582" width="4.28515625" style="217" customWidth="1"/>
    <col min="13583" max="13583" width="8.85546875" style="217"/>
    <col min="13584" max="13584" width="5.42578125" style="217" customWidth="1"/>
    <col min="13585" max="13585" width="7" style="217" customWidth="1"/>
    <col min="13586" max="13586" width="15.140625" style="217" bestFit="1" customWidth="1"/>
    <col min="13587" max="13587" width="8.85546875" style="217"/>
    <col min="13588" max="13588" width="10.7109375" style="217" customWidth="1"/>
    <col min="13589" max="13589" width="8.85546875" style="217"/>
    <col min="13590" max="13590" width="11" style="217" customWidth="1"/>
    <col min="13591" max="13824" width="8.85546875" style="217"/>
    <col min="13825" max="13825" width="0.85546875" style="217" customWidth="1"/>
    <col min="13826" max="13826" width="12.85546875" style="217" customWidth="1"/>
    <col min="13827" max="13827" width="12" style="217" bestFit="1" customWidth="1"/>
    <col min="13828" max="13828" width="10" style="217" bestFit="1" customWidth="1"/>
    <col min="13829" max="13829" width="16.28515625" style="217" bestFit="1" customWidth="1"/>
    <col min="13830" max="13830" width="8.28515625" style="217" customWidth="1"/>
    <col min="13831" max="13831" width="6.7109375" style="217" bestFit="1" customWidth="1"/>
    <col min="13832" max="13832" width="1" style="217" customWidth="1"/>
    <col min="13833" max="13833" width="18.140625" style="217" customWidth="1"/>
    <col min="13834" max="13837" width="11" style="217" customWidth="1"/>
    <col min="13838" max="13838" width="4.28515625" style="217" customWidth="1"/>
    <col min="13839" max="13839" width="8.85546875" style="217"/>
    <col min="13840" max="13840" width="5.42578125" style="217" customWidth="1"/>
    <col min="13841" max="13841" width="7" style="217" customWidth="1"/>
    <col min="13842" max="13842" width="15.140625" style="217" bestFit="1" customWidth="1"/>
    <col min="13843" max="13843" width="8.85546875" style="217"/>
    <col min="13844" max="13844" width="10.7109375" style="217" customWidth="1"/>
    <col min="13845" max="13845" width="8.85546875" style="217"/>
    <col min="13846" max="13846" width="11" style="217" customWidth="1"/>
    <col min="13847" max="14080" width="8.85546875" style="217"/>
    <col min="14081" max="14081" width="0.85546875" style="217" customWidth="1"/>
    <col min="14082" max="14082" width="12.85546875" style="217" customWidth="1"/>
    <col min="14083" max="14083" width="12" style="217" bestFit="1" customWidth="1"/>
    <col min="14084" max="14084" width="10" style="217" bestFit="1" customWidth="1"/>
    <col min="14085" max="14085" width="16.28515625" style="217" bestFit="1" customWidth="1"/>
    <col min="14086" max="14086" width="8.28515625" style="217" customWidth="1"/>
    <col min="14087" max="14087" width="6.7109375" style="217" bestFit="1" customWidth="1"/>
    <col min="14088" max="14088" width="1" style="217" customWidth="1"/>
    <col min="14089" max="14089" width="18.140625" style="217" customWidth="1"/>
    <col min="14090" max="14093" width="11" style="217" customWidth="1"/>
    <col min="14094" max="14094" width="4.28515625" style="217" customWidth="1"/>
    <col min="14095" max="14095" width="8.85546875" style="217"/>
    <col min="14096" max="14096" width="5.42578125" style="217" customWidth="1"/>
    <col min="14097" max="14097" width="7" style="217" customWidth="1"/>
    <col min="14098" max="14098" width="15.140625" style="217" bestFit="1" customWidth="1"/>
    <col min="14099" max="14099" width="8.85546875" style="217"/>
    <col min="14100" max="14100" width="10.7109375" style="217" customWidth="1"/>
    <col min="14101" max="14101" width="8.85546875" style="217"/>
    <col min="14102" max="14102" width="11" style="217" customWidth="1"/>
    <col min="14103" max="14336" width="8.85546875" style="217"/>
    <col min="14337" max="14337" width="0.85546875" style="217" customWidth="1"/>
    <col min="14338" max="14338" width="12.85546875" style="217" customWidth="1"/>
    <col min="14339" max="14339" width="12" style="217" bestFit="1" customWidth="1"/>
    <col min="14340" max="14340" width="10" style="217" bestFit="1" customWidth="1"/>
    <col min="14341" max="14341" width="16.28515625" style="217" bestFit="1" customWidth="1"/>
    <col min="14342" max="14342" width="8.28515625" style="217" customWidth="1"/>
    <col min="14343" max="14343" width="6.7109375" style="217" bestFit="1" customWidth="1"/>
    <col min="14344" max="14344" width="1" style="217" customWidth="1"/>
    <col min="14345" max="14345" width="18.140625" style="217" customWidth="1"/>
    <col min="14346" max="14349" width="11" style="217" customWidth="1"/>
    <col min="14350" max="14350" width="4.28515625" style="217" customWidth="1"/>
    <col min="14351" max="14351" width="8.85546875" style="217"/>
    <col min="14352" max="14352" width="5.42578125" style="217" customWidth="1"/>
    <col min="14353" max="14353" width="7" style="217" customWidth="1"/>
    <col min="14354" max="14354" width="15.140625" style="217" bestFit="1" customWidth="1"/>
    <col min="14355" max="14355" width="8.85546875" style="217"/>
    <col min="14356" max="14356" width="10.7109375" style="217" customWidth="1"/>
    <col min="14357" max="14357" width="8.85546875" style="217"/>
    <col min="14358" max="14358" width="11" style="217" customWidth="1"/>
    <col min="14359" max="14592" width="8.85546875" style="217"/>
    <col min="14593" max="14593" width="0.85546875" style="217" customWidth="1"/>
    <col min="14594" max="14594" width="12.85546875" style="217" customWidth="1"/>
    <col min="14595" max="14595" width="12" style="217" bestFit="1" customWidth="1"/>
    <col min="14596" max="14596" width="10" style="217" bestFit="1" customWidth="1"/>
    <col min="14597" max="14597" width="16.28515625" style="217" bestFit="1" customWidth="1"/>
    <col min="14598" max="14598" width="8.28515625" style="217" customWidth="1"/>
    <col min="14599" max="14599" width="6.7109375" style="217" bestFit="1" customWidth="1"/>
    <col min="14600" max="14600" width="1" style="217" customWidth="1"/>
    <col min="14601" max="14601" width="18.140625" style="217" customWidth="1"/>
    <col min="14602" max="14605" width="11" style="217" customWidth="1"/>
    <col min="14606" max="14606" width="4.28515625" style="217" customWidth="1"/>
    <col min="14607" max="14607" width="8.85546875" style="217"/>
    <col min="14608" max="14608" width="5.42578125" style="217" customWidth="1"/>
    <col min="14609" max="14609" width="7" style="217" customWidth="1"/>
    <col min="14610" max="14610" width="15.140625" style="217" bestFit="1" customWidth="1"/>
    <col min="14611" max="14611" width="8.85546875" style="217"/>
    <col min="14612" max="14612" width="10.7109375" style="217" customWidth="1"/>
    <col min="14613" max="14613" width="8.85546875" style="217"/>
    <col min="14614" max="14614" width="11" style="217" customWidth="1"/>
    <col min="14615" max="14848" width="8.85546875" style="217"/>
    <col min="14849" max="14849" width="0.85546875" style="217" customWidth="1"/>
    <col min="14850" max="14850" width="12.85546875" style="217" customWidth="1"/>
    <col min="14851" max="14851" width="12" style="217" bestFit="1" customWidth="1"/>
    <col min="14852" max="14852" width="10" style="217" bestFit="1" customWidth="1"/>
    <col min="14853" max="14853" width="16.28515625" style="217" bestFit="1" customWidth="1"/>
    <col min="14854" max="14854" width="8.28515625" style="217" customWidth="1"/>
    <col min="14855" max="14855" width="6.7109375" style="217" bestFit="1" customWidth="1"/>
    <col min="14856" max="14856" width="1" style="217" customWidth="1"/>
    <col min="14857" max="14857" width="18.140625" style="217" customWidth="1"/>
    <col min="14858" max="14861" width="11" style="217" customWidth="1"/>
    <col min="14862" max="14862" width="4.28515625" style="217" customWidth="1"/>
    <col min="14863" max="14863" width="8.85546875" style="217"/>
    <col min="14864" max="14864" width="5.42578125" style="217" customWidth="1"/>
    <col min="14865" max="14865" width="7" style="217" customWidth="1"/>
    <col min="14866" max="14866" width="15.140625" style="217" bestFit="1" customWidth="1"/>
    <col min="14867" max="14867" width="8.85546875" style="217"/>
    <col min="14868" max="14868" width="10.7109375" style="217" customWidth="1"/>
    <col min="14869" max="14869" width="8.85546875" style="217"/>
    <col min="14870" max="14870" width="11" style="217" customWidth="1"/>
    <col min="14871" max="15104" width="8.85546875" style="217"/>
    <col min="15105" max="15105" width="0.85546875" style="217" customWidth="1"/>
    <col min="15106" max="15106" width="12.85546875" style="217" customWidth="1"/>
    <col min="15107" max="15107" width="12" style="217" bestFit="1" customWidth="1"/>
    <col min="15108" max="15108" width="10" style="217" bestFit="1" customWidth="1"/>
    <col min="15109" max="15109" width="16.28515625" style="217" bestFit="1" customWidth="1"/>
    <col min="15110" max="15110" width="8.28515625" style="217" customWidth="1"/>
    <col min="15111" max="15111" width="6.7109375" style="217" bestFit="1" customWidth="1"/>
    <col min="15112" max="15112" width="1" style="217" customWidth="1"/>
    <col min="15113" max="15113" width="18.140625" style="217" customWidth="1"/>
    <col min="15114" max="15117" width="11" style="217" customWidth="1"/>
    <col min="15118" max="15118" width="4.28515625" style="217" customWidth="1"/>
    <col min="15119" max="15119" width="8.85546875" style="217"/>
    <col min="15120" max="15120" width="5.42578125" style="217" customWidth="1"/>
    <col min="15121" max="15121" width="7" style="217" customWidth="1"/>
    <col min="15122" max="15122" width="15.140625" style="217" bestFit="1" customWidth="1"/>
    <col min="15123" max="15123" width="8.85546875" style="217"/>
    <col min="15124" max="15124" width="10.7109375" style="217" customWidth="1"/>
    <col min="15125" max="15125" width="8.85546875" style="217"/>
    <col min="15126" max="15126" width="11" style="217" customWidth="1"/>
    <col min="15127" max="15360" width="8.85546875" style="217"/>
    <col min="15361" max="15361" width="0.85546875" style="217" customWidth="1"/>
    <col min="15362" max="15362" width="12.85546875" style="217" customWidth="1"/>
    <col min="15363" max="15363" width="12" style="217" bestFit="1" customWidth="1"/>
    <col min="15364" max="15364" width="10" style="217" bestFit="1" customWidth="1"/>
    <col min="15365" max="15365" width="16.28515625" style="217" bestFit="1" customWidth="1"/>
    <col min="15366" max="15366" width="8.28515625" style="217" customWidth="1"/>
    <col min="15367" max="15367" width="6.7109375" style="217" bestFit="1" customWidth="1"/>
    <col min="15368" max="15368" width="1" style="217" customWidth="1"/>
    <col min="15369" max="15369" width="18.140625" style="217" customWidth="1"/>
    <col min="15370" max="15373" width="11" style="217" customWidth="1"/>
    <col min="15374" max="15374" width="4.28515625" style="217" customWidth="1"/>
    <col min="15375" max="15375" width="8.85546875" style="217"/>
    <col min="15376" max="15376" width="5.42578125" style="217" customWidth="1"/>
    <col min="15377" max="15377" width="7" style="217" customWidth="1"/>
    <col min="15378" max="15378" width="15.140625" style="217" bestFit="1" customWidth="1"/>
    <col min="15379" max="15379" width="8.85546875" style="217"/>
    <col min="15380" max="15380" width="10.7109375" style="217" customWidth="1"/>
    <col min="15381" max="15381" width="8.85546875" style="217"/>
    <col min="15382" max="15382" width="11" style="217" customWidth="1"/>
    <col min="15383" max="15616" width="8.85546875" style="217"/>
    <col min="15617" max="15617" width="0.85546875" style="217" customWidth="1"/>
    <col min="15618" max="15618" width="12.85546875" style="217" customWidth="1"/>
    <col min="15619" max="15619" width="12" style="217" bestFit="1" customWidth="1"/>
    <col min="15620" max="15620" width="10" style="217" bestFit="1" customWidth="1"/>
    <col min="15621" max="15621" width="16.28515625" style="217" bestFit="1" customWidth="1"/>
    <col min="15622" max="15622" width="8.28515625" style="217" customWidth="1"/>
    <col min="15623" max="15623" width="6.7109375" style="217" bestFit="1" customWidth="1"/>
    <col min="15624" max="15624" width="1" style="217" customWidth="1"/>
    <col min="15625" max="15625" width="18.140625" style="217" customWidth="1"/>
    <col min="15626" max="15629" width="11" style="217" customWidth="1"/>
    <col min="15630" max="15630" width="4.28515625" style="217" customWidth="1"/>
    <col min="15631" max="15631" width="8.85546875" style="217"/>
    <col min="15632" max="15632" width="5.42578125" style="217" customWidth="1"/>
    <col min="15633" max="15633" width="7" style="217" customWidth="1"/>
    <col min="15634" max="15634" width="15.140625" style="217" bestFit="1" customWidth="1"/>
    <col min="15635" max="15635" width="8.85546875" style="217"/>
    <col min="15636" max="15636" width="10.7109375" style="217" customWidth="1"/>
    <col min="15637" max="15637" width="8.85546875" style="217"/>
    <col min="15638" max="15638" width="11" style="217" customWidth="1"/>
    <col min="15639" max="15872" width="8.85546875" style="217"/>
    <col min="15873" max="15873" width="0.85546875" style="217" customWidth="1"/>
    <col min="15874" max="15874" width="12.85546875" style="217" customWidth="1"/>
    <col min="15875" max="15875" width="12" style="217" bestFit="1" customWidth="1"/>
    <col min="15876" max="15876" width="10" style="217" bestFit="1" customWidth="1"/>
    <col min="15877" max="15877" width="16.28515625" style="217" bestFit="1" customWidth="1"/>
    <col min="15878" max="15878" width="8.28515625" style="217" customWidth="1"/>
    <col min="15879" max="15879" width="6.7109375" style="217" bestFit="1" customWidth="1"/>
    <col min="15880" max="15880" width="1" style="217" customWidth="1"/>
    <col min="15881" max="15881" width="18.140625" style="217" customWidth="1"/>
    <col min="15882" max="15885" width="11" style="217" customWidth="1"/>
    <col min="15886" max="15886" width="4.28515625" style="217" customWidth="1"/>
    <col min="15887" max="15887" width="8.85546875" style="217"/>
    <col min="15888" max="15888" width="5.42578125" style="217" customWidth="1"/>
    <col min="15889" max="15889" width="7" style="217" customWidth="1"/>
    <col min="15890" max="15890" width="15.140625" style="217" bestFit="1" customWidth="1"/>
    <col min="15891" max="15891" width="8.85546875" style="217"/>
    <col min="15892" max="15892" width="10.7109375" style="217" customWidth="1"/>
    <col min="15893" max="15893" width="8.85546875" style="217"/>
    <col min="15894" max="15894" width="11" style="217" customWidth="1"/>
    <col min="15895" max="16128" width="8.85546875" style="217"/>
    <col min="16129" max="16129" width="0.85546875" style="217" customWidth="1"/>
    <col min="16130" max="16130" width="12.85546875" style="217" customWidth="1"/>
    <col min="16131" max="16131" width="12" style="217" bestFit="1" customWidth="1"/>
    <col min="16132" max="16132" width="10" style="217" bestFit="1" customWidth="1"/>
    <col min="16133" max="16133" width="16.28515625" style="217" bestFit="1" customWidth="1"/>
    <col min="16134" max="16134" width="8.28515625" style="217" customWidth="1"/>
    <col min="16135" max="16135" width="6.7109375" style="217" bestFit="1" customWidth="1"/>
    <col min="16136" max="16136" width="1" style="217" customWidth="1"/>
    <col min="16137" max="16137" width="18.140625" style="217" customWidth="1"/>
    <col min="16138" max="16141" width="11" style="217" customWidth="1"/>
    <col min="16142" max="16142" width="4.28515625" style="217" customWidth="1"/>
    <col min="16143" max="16143" width="8.85546875" style="217"/>
    <col min="16144" max="16144" width="5.42578125" style="217" customWidth="1"/>
    <col min="16145" max="16145" width="7" style="217" customWidth="1"/>
    <col min="16146" max="16146" width="15.140625" style="217" bestFit="1" customWidth="1"/>
    <col min="16147" max="16147" width="8.85546875" style="217"/>
    <col min="16148" max="16148" width="10.7109375" style="217" customWidth="1"/>
    <col min="16149" max="16149" width="8.85546875" style="217"/>
    <col min="16150" max="16150" width="11" style="217" customWidth="1"/>
    <col min="16151" max="16384" width="8.85546875" style="217"/>
  </cols>
  <sheetData>
    <row r="1" spans="2:22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2:22" ht="3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22" ht="15.75">
      <c r="B3" s="457" t="s">
        <v>301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2:22" ht="5.25" customHeight="1">
      <c r="B4" s="220"/>
      <c r="I4" s="221"/>
    </row>
    <row r="5" spans="2:22" ht="15.75">
      <c r="B5" s="457" t="s">
        <v>134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</row>
    <row r="6" spans="2:22" ht="3" customHeight="1">
      <c r="B6" s="220"/>
      <c r="I6" s="221"/>
    </row>
    <row r="9" spans="2:22"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R9" s="223" t="s">
        <v>135</v>
      </c>
      <c r="S9" s="224" t="s">
        <v>136</v>
      </c>
      <c r="T9" s="225" t="s">
        <v>137</v>
      </c>
      <c r="U9" s="226" t="s">
        <v>138</v>
      </c>
      <c r="V9" s="225" t="s">
        <v>139</v>
      </c>
    </row>
    <row r="10" spans="2:22"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Q10" s="227"/>
      <c r="R10" s="227" t="s">
        <v>140</v>
      </c>
      <c r="S10" s="228" t="s">
        <v>141</v>
      </c>
      <c r="T10" s="229" t="e">
        <f>#REF!</f>
        <v>#REF!</v>
      </c>
      <c r="U10" s="230" t="e">
        <f>ROUND(T10*0.15,2)</f>
        <v>#REF!</v>
      </c>
      <c r="V10" s="230" t="e">
        <f>T10+U10</f>
        <v>#REF!</v>
      </c>
    </row>
    <row r="11" spans="2:22">
      <c r="B11" s="222"/>
      <c r="C11" s="231"/>
      <c r="E11" s="222"/>
      <c r="F11" s="231"/>
      <c r="G11" s="231"/>
      <c r="H11" s="231"/>
      <c r="Q11" s="227"/>
      <c r="R11" s="227" t="s">
        <v>142</v>
      </c>
      <c r="S11" s="228" t="s">
        <v>141</v>
      </c>
      <c r="T11" s="229" t="e">
        <f>#REF!</f>
        <v>#REF!</v>
      </c>
      <c r="U11" s="230" t="e">
        <f>ROUND(T11*0.15,2)</f>
        <v>#REF!</v>
      </c>
      <c r="V11" s="230" t="e">
        <f>T11+U11</f>
        <v>#REF!</v>
      </c>
    </row>
    <row r="12" spans="2:22">
      <c r="B12" s="222"/>
      <c r="C12" s="231"/>
      <c r="E12" s="222"/>
      <c r="F12" s="231"/>
      <c r="G12" s="231"/>
      <c r="H12" s="231"/>
      <c r="Q12" s="227"/>
      <c r="R12" s="227"/>
      <c r="S12" s="228"/>
      <c r="T12" s="229"/>
      <c r="U12" s="230"/>
      <c r="V12" s="230"/>
    </row>
    <row r="13" spans="2:22">
      <c r="G13" s="218"/>
      <c r="H13" s="227"/>
      <c r="I13" s="227"/>
      <c r="J13" s="228"/>
      <c r="K13" s="229"/>
      <c r="L13" s="230"/>
      <c r="M13" s="230"/>
      <c r="P13" s="217"/>
    </row>
    <row r="14" spans="2:22">
      <c r="B14" s="233" t="s">
        <v>143</v>
      </c>
      <c r="C14" s="234" t="s">
        <v>160</v>
      </c>
      <c r="D14" s="222"/>
      <c r="H14" s="227"/>
      <c r="I14" s="227"/>
      <c r="J14" s="228"/>
      <c r="K14" s="229"/>
      <c r="L14" s="230"/>
      <c r="M14" s="230"/>
      <c r="P14" s="217"/>
    </row>
    <row r="15" spans="2:22">
      <c r="B15" s="222"/>
      <c r="C15" s="222"/>
      <c r="D15" s="222"/>
      <c r="H15" s="227"/>
      <c r="I15" s="227"/>
      <c r="J15" s="228"/>
      <c r="K15" s="229"/>
      <c r="L15" s="230"/>
      <c r="M15" s="230"/>
      <c r="P15" s="217"/>
    </row>
    <row r="16" spans="2:22">
      <c r="B16" s="237" t="s">
        <v>144</v>
      </c>
      <c r="C16" s="238">
        <v>225</v>
      </c>
      <c r="D16" s="239" t="s">
        <v>145</v>
      </c>
      <c r="P16" s="217"/>
    </row>
    <row r="17" spans="1:16">
      <c r="B17" s="240" t="s">
        <v>146</v>
      </c>
      <c r="C17" s="241">
        <v>0</v>
      </c>
      <c r="D17" s="242" t="s">
        <v>145</v>
      </c>
      <c r="G17" s="218"/>
      <c r="P17" s="217"/>
    </row>
    <row r="18" spans="1:16" s="243" customFormat="1">
      <c r="B18" s="244" t="s">
        <v>147</v>
      </c>
      <c r="C18" s="245">
        <v>0</v>
      </c>
      <c r="D18" s="246" t="s">
        <v>145</v>
      </c>
      <c r="G18" s="247"/>
    </row>
    <row r="19" spans="1:16" s="243" customFormat="1">
      <c r="B19" s="248"/>
      <c r="C19" s="249"/>
      <c r="D19" s="249"/>
      <c r="E19" s="249"/>
      <c r="F19" s="249"/>
      <c r="G19" s="249"/>
      <c r="H19" s="249"/>
      <c r="I19" s="250"/>
      <c r="P19" s="247"/>
    </row>
    <row r="20" spans="1:16" s="243" customFormat="1">
      <c r="B20" s="248" t="s">
        <v>302</v>
      </c>
      <c r="C20" s="249"/>
      <c r="D20" s="249"/>
      <c r="E20" s="249"/>
      <c r="F20" s="249"/>
      <c r="G20" s="249"/>
      <c r="H20" s="249"/>
      <c r="I20" s="250"/>
      <c r="P20" s="247"/>
    </row>
    <row r="21" spans="1:16" s="243" customFormat="1">
      <c r="B21" s="248"/>
      <c r="C21" s="249"/>
      <c r="D21" s="249"/>
      <c r="E21" s="249"/>
      <c r="F21" s="249"/>
      <c r="G21" s="249"/>
      <c r="H21" s="249"/>
      <c r="I21" s="250"/>
      <c r="P21" s="247"/>
    </row>
    <row r="22" spans="1:16" s="243" customFormat="1">
      <c r="B22" s="248"/>
      <c r="C22" s="249"/>
      <c r="D22" s="249"/>
      <c r="E22" s="249"/>
      <c r="F22" s="249"/>
      <c r="G22" s="249"/>
      <c r="H22" s="249"/>
      <c r="I22" s="250"/>
      <c r="P22" s="247"/>
    </row>
    <row r="23" spans="1:16" s="243" customFormat="1">
      <c r="B23" s="248"/>
      <c r="C23" s="249"/>
      <c r="D23" s="249"/>
      <c r="E23" s="249"/>
      <c r="F23" s="249"/>
      <c r="G23" s="249"/>
      <c r="H23" s="249"/>
      <c r="I23" s="250"/>
      <c r="P23" s="247"/>
    </row>
    <row r="24" spans="1:16" s="243" customFormat="1">
      <c r="B24" s="248"/>
      <c r="C24" s="249"/>
      <c r="D24" s="249"/>
      <c r="E24" s="249"/>
      <c r="F24" s="249"/>
      <c r="G24" s="249"/>
      <c r="H24" s="249"/>
      <c r="I24" s="250"/>
      <c r="P24" s="247"/>
    </row>
    <row r="25" spans="1:16" s="243" customFormat="1">
      <c r="B25" s="248"/>
      <c r="C25" s="249"/>
      <c r="D25" s="249"/>
      <c r="E25" s="249"/>
      <c r="F25" s="249"/>
      <c r="G25" s="249"/>
      <c r="H25" s="249"/>
      <c r="I25" s="250"/>
      <c r="P25" s="247"/>
    </row>
    <row r="26" spans="1:16" s="243" customFormat="1">
      <c r="B26" s="248"/>
      <c r="C26" s="249"/>
      <c r="D26" s="249"/>
      <c r="E26" s="249"/>
      <c r="F26" s="249"/>
      <c r="G26" s="249"/>
      <c r="H26" s="249"/>
      <c r="I26" s="250"/>
      <c r="P26" s="247"/>
    </row>
    <row r="27" spans="1:16" s="243" customFormat="1">
      <c r="B27" s="248"/>
      <c r="C27" s="249"/>
      <c r="D27" s="249"/>
      <c r="E27" s="249"/>
      <c r="F27" s="249"/>
      <c r="G27" s="249"/>
      <c r="H27" s="249"/>
      <c r="I27" s="250"/>
      <c r="P27" s="247"/>
    </row>
    <row r="28" spans="1:16">
      <c r="B28" s="235"/>
      <c r="C28" s="233"/>
      <c r="D28" s="233"/>
      <c r="E28" s="233"/>
      <c r="F28" s="233"/>
      <c r="G28" s="233"/>
      <c r="H28" s="233"/>
      <c r="I28" s="236"/>
    </row>
    <row r="29" spans="1:16">
      <c r="B29" s="235"/>
      <c r="C29" s="233"/>
      <c r="D29" s="233"/>
      <c r="E29" s="233"/>
      <c r="F29" s="233"/>
      <c r="G29" s="233"/>
      <c r="H29" s="233"/>
      <c r="I29" s="236"/>
    </row>
    <row r="30" spans="1:16">
      <c r="B30" s="235"/>
      <c r="C30" s="233"/>
      <c r="D30" s="233"/>
      <c r="E30" s="233"/>
      <c r="F30" s="233"/>
      <c r="G30" s="233"/>
      <c r="H30" s="233"/>
      <c r="J30" s="218"/>
    </row>
    <row r="31" spans="1:16" s="257" customFormat="1">
      <c r="A31" s="251"/>
      <c r="B31" s="252"/>
      <c r="C31" s="253" t="s">
        <v>304</v>
      </c>
      <c r="D31" s="254"/>
      <c r="E31" s="252"/>
      <c r="F31" s="252"/>
      <c r="G31" s="255"/>
      <c r="H31" s="256"/>
      <c r="I31" s="217"/>
      <c r="J31" s="218"/>
      <c r="K31" s="217"/>
      <c r="L31" s="217"/>
      <c r="M31" s="217"/>
      <c r="N31" s="217"/>
    </row>
    <row r="32" spans="1:16" s="256" customFormat="1">
      <c r="A32" s="251"/>
      <c r="B32" s="258"/>
      <c r="C32" s="259"/>
      <c r="D32" s="233"/>
      <c r="E32" s="258"/>
      <c r="F32" s="258"/>
      <c r="G32" s="251"/>
      <c r="I32" s="217"/>
      <c r="J32" s="218"/>
      <c r="K32" s="217"/>
      <c r="L32" s="217"/>
      <c r="M32" s="217"/>
      <c r="N32" s="217"/>
    </row>
    <row r="33" spans="1:16">
      <c r="A33" s="260"/>
      <c r="B33" s="221"/>
      <c r="C33" s="261" t="s">
        <v>148</v>
      </c>
      <c r="D33" s="233" t="s">
        <v>303</v>
      </c>
      <c r="E33" s="221"/>
      <c r="F33" s="221"/>
      <c r="G33" s="260"/>
      <c r="J33" s="218"/>
      <c r="P33" s="217"/>
    </row>
    <row r="34" spans="1:16">
      <c r="A34" s="260"/>
      <c r="B34" s="221"/>
      <c r="C34" s="297" t="s">
        <v>148</v>
      </c>
      <c r="D34" s="401">
        <f>TRUNC(26.939+C16*0.253,2)</f>
        <v>83.86</v>
      </c>
      <c r="E34" s="263"/>
      <c r="F34" s="264"/>
      <c r="G34" s="265"/>
      <c r="H34" s="264"/>
      <c r="J34" s="218"/>
      <c r="P34" s="217"/>
    </row>
    <row r="35" spans="1:16">
      <c r="A35" s="260"/>
      <c r="B35" s="221"/>
      <c r="C35" s="262"/>
      <c r="D35" s="266"/>
      <c r="E35" s="263"/>
      <c r="F35" s="264"/>
      <c r="G35" s="265"/>
      <c r="H35" s="264"/>
      <c r="J35" s="218"/>
      <c r="P35" s="217"/>
    </row>
    <row r="36" spans="1:16">
      <c r="A36" s="260"/>
      <c r="B36" s="221"/>
      <c r="C36" s="267"/>
      <c r="D36" s="266"/>
      <c r="E36" s="263"/>
      <c r="F36" s="264"/>
      <c r="G36" s="265"/>
      <c r="H36" s="264"/>
      <c r="I36" s="221"/>
      <c r="J36" s="276"/>
      <c r="K36" s="276"/>
      <c r="L36" s="276"/>
      <c r="M36" s="276"/>
      <c r="N36" s="221"/>
      <c r="P36" s="217"/>
    </row>
    <row r="37" spans="1:16">
      <c r="A37" s="260"/>
      <c r="B37" s="221"/>
      <c r="D37" s="270"/>
      <c r="E37" s="269"/>
      <c r="F37" s="233"/>
      <c r="G37" s="268"/>
      <c r="H37" s="233"/>
      <c r="I37" s="227"/>
      <c r="J37" s="280"/>
      <c r="K37" s="280"/>
      <c r="L37" s="280"/>
      <c r="M37" s="280"/>
      <c r="N37" s="227"/>
      <c r="P37" s="217"/>
    </row>
    <row r="38" spans="1:16">
      <c r="A38" s="260"/>
      <c r="B38" s="271"/>
      <c r="C38" s="272"/>
      <c r="D38" s="273"/>
      <c r="E38" s="274"/>
      <c r="F38" s="274"/>
      <c r="G38" s="275"/>
      <c r="H38" s="249"/>
      <c r="I38" s="227"/>
      <c r="J38" s="229"/>
      <c r="K38" s="229"/>
      <c r="L38" s="229"/>
      <c r="M38" s="229"/>
      <c r="N38" s="278"/>
      <c r="P38" s="217"/>
    </row>
    <row r="39" spans="1:16">
      <c r="A39" s="221"/>
      <c r="B39" s="248"/>
      <c r="C39" s="276"/>
      <c r="D39" s="277"/>
      <c r="E39" s="249"/>
      <c r="F39" s="249"/>
      <c r="G39" s="249"/>
      <c r="H39" s="249"/>
      <c r="I39" s="282"/>
      <c r="J39" s="282"/>
      <c r="K39" s="282"/>
      <c r="L39" s="282"/>
      <c r="M39" s="282"/>
      <c r="N39" s="282"/>
    </row>
    <row r="40" spans="1:16" s="278" customFormat="1" ht="11.25">
      <c r="A40" s="227"/>
      <c r="F40" s="279"/>
      <c r="G40" s="279"/>
      <c r="H40" s="279"/>
      <c r="I40" s="284"/>
      <c r="P40" s="281"/>
    </row>
    <row r="41" spans="1:16" s="278" customFormat="1" ht="11.25">
      <c r="F41" s="229"/>
      <c r="G41" s="229"/>
      <c r="H41" s="229"/>
      <c r="I41" s="284"/>
      <c r="P41" s="281"/>
    </row>
    <row r="42" spans="1:16" s="282" customFormat="1" ht="12" customHeight="1">
      <c r="E42" s="279"/>
      <c r="F42" s="279"/>
      <c r="G42" s="279"/>
      <c r="H42" s="279"/>
      <c r="I42" s="236"/>
      <c r="J42" s="217"/>
      <c r="K42" s="217"/>
      <c r="L42" s="217"/>
      <c r="M42" s="217"/>
      <c r="N42" s="217"/>
      <c r="P42" s="283"/>
    </row>
    <row r="43" spans="1:16" s="278" customFormat="1">
      <c r="B43" s="227"/>
      <c r="C43" s="229"/>
      <c r="D43" s="229"/>
      <c r="E43" s="229"/>
      <c r="F43" s="229"/>
      <c r="G43" s="229"/>
      <c r="H43" s="229"/>
      <c r="I43" s="236"/>
      <c r="J43" s="217"/>
      <c r="K43" s="217"/>
      <c r="L43" s="217"/>
      <c r="M43" s="217"/>
      <c r="N43" s="217"/>
      <c r="P43" s="281"/>
    </row>
    <row r="44" spans="1:16" s="278" customFormat="1">
      <c r="B44" s="227"/>
      <c r="C44" s="229"/>
      <c r="D44" s="229"/>
      <c r="E44" s="229"/>
      <c r="F44" s="229"/>
      <c r="G44" s="229"/>
      <c r="H44" s="229"/>
      <c r="I44" s="236"/>
      <c r="J44" s="217"/>
      <c r="K44" s="217"/>
      <c r="L44" s="217"/>
      <c r="M44" s="217"/>
      <c r="N44" s="217"/>
      <c r="P44" s="281"/>
    </row>
    <row r="45" spans="1:16">
      <c r="B45" s="235"/>
      <c r="C45" s="233"/>
      <c r="D45" s="233"/>
      <c r="E45" s="233"/>
      <c r="F45" s="233"/>
      <c r="G45" s="233"/>
      <c r="H45" s="233"/>
      <c r="I45" s="236"/>
    </row>
    <row r="46" spans="1:16">
      <c r="B46" s="235"/>
      <c r="C46" s="233"/>
      <c r="D46" s="233"/>
      <c r="E46" s="233"/>
      <c r="F46" s="233"/>
      <c r="G46" s="233"/>
      <c r="H46" s="233"/>
      <c r="I46" s="236"/>
    </row>
    <row r="47" spans="1:16">
      <c r="B47" s="235"/>
      <c r="C47" s="233"/>
      <c r="D47" s="233"/>
      <c r="E47" s="233"/>
      <c r="F47" s="233"/>
      <c r="G47" s="233"/>
      <c r="H47" s="233"/>
      <c r="I47" s="236"/>
      <c r="P47" s="217"/>
    </row>
    <row r="48" spans="1:16">
      <c r="B48" s="235"/>
      <c r="C48" s="233"/>
      <c r="D48" s="233"/>
      <c r="E48" s="233"/>
      <c r="F48" s="233"/>
      <c r="G48" s="233"/>
      <c r="H48" s="233"/>
      <c r="I48" s="236"/>
      <c r="P48" s="217"/>
    </row>
    <row r="49" spans="2:16">
      <c r="B49" s="235"/>
      <c r="C49" s="233"/>
      <c r="D49" s="233"/>
      <c r="E49" s="233"/>
      <c r="F49" s="233"/>
      <c r="G49" s="233"/>
      <c r="H49" s="233"/>
      <c r="I49" s="236"/>
      <c r="P49" s="217"/>
    </row>
    <row r="50" spans="2:16">
      <c r="B50" s="235"/>
      <c r="C50" s="233"/>
      <c r="D50" s="233"/>
      <c r="E50" s="233"/>
      <c r="F50" s="233"/>
      <c r="G50" s="233"/>
      <c r="H50" s="233"/>
      <c r="I50" s="236"/>
      <c r="P50" s="217"/>
    </row>
    <row r="51" spans="2:16">
      <c r="B51" s="235"/>
      <c r="C51" s="233"/>
      <c r="D51" s="233"/>
      <c r="E51" s="233"/>
      <c r="F51" s="233"/>
      <c r="G51" s="233"/>
      <c r="H51" s="233"/>
      <c r="I51" s="236"/>
      <c r="P51" s="217"/>
    </row>
    <row r="52" spans="2:16">
      <c r="B52" s="235"/>
      <c r="C52" s="233"/>
      <c r="D52" s="233"/>
      <c r="E52" s="233"/>
      <c r="F52" s="233"/>
      <c r="G52" s="233"/>
      <c r="H52" s="233"/>
      <c r="I52" s="236"/>
      <c r="P52" s="217"/>
    </row>
    <row r="53" spans="2:16">
      <c r="B53" s="235"/>
      <c r="C53" s="233"/>
      <c r="D53" s="233"/>
      <c r="E53" s="233"/>
      <c r="F53" s="233"/>
      <c r="G53" s="233"/>
      <c r="H53" s="233"/>
      <c r="I53" s="236"/>
      <c r="P53" s="217"/>
    </row>
    <row r="54" spans="2:16">
      <c r="B54" s="235"/>
      <c r="C54" s="233"/>
      <c r="D54" s="233"/>
      <c r="E54" s="233"/>
      <c r="F54" s="233"/>
      <c r="G54" s="233"/>
      <c r="H54" s="233"/>
      <c r="I54" s="236"/>
      <c r="P54" s="217"/>
    </row>
    <row r="55" spans="2:16">
      <c r="B55" s="235"/>
      <c r="C55" s="233"/>
      <c r="D55" s="233"/>
      <c r="E55" s="233"/>
      <c r="F55" s="233"/>
      <c r="G55" s="233"/>
      <c r="H55" s="233"/>
      <c r="I55" s="236"/>
      <c r="P55" s="217"/>
    </row>
    <row r="56" spans="2:16">
      <c r="B56" s="235"/>
      <c r="C56" s="233"/>
      <c r="D56" s="233"/>
      <c r="E56" s="233"/>
      <c r="F56" s="233"/>
      <c r="G56" s="233"/>
      <c r="H56" s="233"/>
      <c r="I56" s="236"/>
      <c r="P56" s="217"/>
    </row>
    <row r="57" spans="2:16">
      <c r="B57" s="235"/>
      <c r="C57" s="233"/>
      <c r="D57" s="233"/>
      <c r="E57" s="233"/>
      <c r="F57" s="233"/>
      <c r="G57" s="233"/>
      <c r="H57" s="233"/>
      <c r="I57" s="236"/>
      <c r="P57" s="217"/>
    </row>
    <row r="58" spans="2:16">
      <c r="B58" s="235"/>
      <c r="C58" s="233"/>
      <c r="D58" s="233"/>
      <c r="E58" s="233"/>
      <c r="F58" s="233"/>
      <c r="G58" s="233"/>
      <c r="H58" s="233"/>
      <c r="I58" s="236"/>
      <c r="P58" s="217"/>
    </row>
    <row r="59" spans="2:16">
      <c r="B59" s="235"/>
      <c r="C59" s="233"/>
      <c r="D59" s="233"/>
      <c r="E59" s="233"/>
      <c r="F59" s="233"/>
      <c r="G59" s="233"/>
      <c r="H59" s="233"/>
      <c r="I59" s="236"/>
      <c r="P59" s="217"/>
    </row>
    <row r="60" spans="2:16">
      <c r="B60" s="235"/>
      <c r="C60" s="233"/>
      <c r="D60" s="233"/>
      <c r="E60" s="233"/>
      <c r="F60" s="233"/>
      <c r="G60" s="233"/>
      <c r="H60" s="233"/>
      <c r="I60" s="236"/>
      <c r="P60" s="217"/>
    </row>
    <row r="61" spans="2:16">
      <c r="B61" s="235"/>
      <c r="C61" s="233"/>
      <c r="D61" s="233"/>
      <c r="E61" s="233"/>
      <c r="F61" s="233"/>
      <c r="G61" s="233"/>
      <c r="H61" s="233"/>
      <c r="P61" s="217"/>
    </row>
    <row r="62" spans="2:16">
      <c r="B62" s="235"/>
      <c r="C62" s="233"/>
      <c r="D62" s="233"/>
      <c r="E62" s="233"/>
      <c r="F62" s="233"/>
      <c r="G62" s="233"/>
      <c r="H62" s="233"/>
      <c r="I62" s="399"/>
      <c r="J62" s="451" t="s">
        <v>152</v>
      </c>
      <c r="K62" s="452"/>
      <c r="L62" s="452"/>
      <c r="M62" s="453"/>
      <c r="P62" s="217"/>
    </row>
    <row r="63" spans="2:16">
      <c r="B63" s="235"/>
      <c r="C63" s="233"/>
      <c r="D63" s="233"/>
      <c r="E63" s="233"/>
      <c r="F63" s="233"/>
      <c r="G63" s="233"/>
      <c r="H63" s="233"/>
      <c r="I63" s="400"/>
      <c r="J63" s="454" t="e">
        <f>ROUND(C66*#REF!,4)</f>
        <v>#REF!</v>
      </c>
      <c r="K63" s="455"/>
      <c r="L63" s="455"/>
      <c r="M63" s="456"/>
    </row>
    <row r="65" spans="2:16">
      <c r="B65" s="232" t="s">
        <v>150</v>
      </c>
      <c r="C65" s="399" t="s">
        <v>151</v>
      </c>
      <c r="D65" s="399"/>
      <c r="E65" s="399"/>
      <c r="F65" s="399"/>
      <c r="G65" s="399"/>
      <c r="H65" s="399"/>
      <c r="I65" s="399"/>
      <c r="J65" s="451" t="s">
        <v>152</v>
      </c>
      <c r="K65" s="452"/>
      <c r="L65" s="452"/>
      <c r="M65" s="453"/>
    </row>
    <row r="66" spans="2:16">
      <c r="B66" s="285">
        <v>9.2929999999999993</v>
      </c>
      <c r="C66" s="400" t="e">
        <f>ROUND(B66*#REF!,4)</f>
        <v>#REF!</v>
      </c>
      <c r="D66" s="400"/>
      <c r="E66" s="400"/>
      <c r="F66" s="400"/>
      <c r="G66" s="400"/>
      <c r="H66" s="400"/>
      <c r="I66" s="400"/>
      <c r="J66" s="454" t="e">
        <f>ROUND(C69*(1+#REF!),4)</f>
        <v>#REF!</v>
      </c>
      <c r="K66" s="455"/>
      <c r="L66" s="455"/>
      <c r="M66" s="456"/>
    </row>
    <row r="68" spans="2:16">
      <c r="B68" s="232" t="s">
        <v>153</v>
      </c>
      <c r="C68" s="399" t="s">
        <v>151</v>
      </c>
      <c r="D68" s="399"/>
      <c r="E68" s="399"/>
      <c r="F68" s="399"/>
      <c r="G68" s="399"/>
      <c r="H68" s="399"/>
    </row>
    <row r="69" spans="2:16">
      <c r="B69" s="285">
        <v>0.11899999999999999</v>
      </c>
      <c r="C69" s="400" t="e">
        <f>ROUND(B69*#REF!,4)</f>
        <v>#REF!</v>
      </c>
      <c r="D69" s="400"/>
      <c r="E69" s="400"/>
      <c r="F69" s="400"/>
      <c r="G69" s="400"/>
      <c r="H69" s="400"/>
    </row>
    <row r="72" spans="2:16">
      <c r="I72" s="289" t="e">
        <f>J66</f>
        <v>#REF!</v>
      </c>
      <c r="J72" s="288" t="s">
        <v>149</v>
      </c>
      <c r="K72" s="288"/>
      <c r="L72" s="288"/>
      <c r="M72" s="288"/>
      <c r="N72" s="288" t="s">
        <v>156</v>
      </c>
    </row>
    <row r="73" spans="2:16">
      <c r="B73" s="243" t="e">
        <f>CONCATENATE("Então: T=(R$ ",J63,"+R$",J66,"xD)x1,17 (ICMS) (por tonelada)")</f>
        <v>#REF!</v>
      </c>
      <c r="I73" s="286"/>
      <c r="J73" s="286"/>
      <c r="K73" s="286"/>
      <c r="L73" s="286"/>
      <c r="M73" s="286"/>
      <c r="N73" s="286"/>
    </row>
    <row r="74" spans="2:16">
      <c r="I74" s="286">
        <f>1-0.17</f>
        <v>0.83</v>
      </c>
      <c r="J74" s="288" t="s">
        <v>156</v>
      </c>
      <c r="K74" s="288"/>
      <c r="L74" s="288"/>
      <c r="M74" s="288"/>
      <c r="N74" s="286"/>
    </row>
    <row r="75" spans="2:16" s="286" customFormat="1">
      <c r="B75" s="286" t="s">
        <v>154</v>
      </c>
      <c r="C75" s="287" t="e">
        <f>J63</f>
        <v>#REF!</v>
      </c>
      <c r="D75" s="287"/>
      <c r="E75" s="288" t="s">
        <v>155</v>
      </c>
      <c r="F75" s="288"/>
      <c r="G75" s="288"/>
      <c r="H75" s="288"/>
      <c r="N75" s="217"/>
      <c r="P75" s="290"/>
    </row>
    <row r="76" spans="2:16" s="286" customFormat="1">
      <c r="I76" s="292"/>
      <c r="J76" s="292"/>
      <c r="K76" s="292"/>
      <c r="L76" s="292"/>
      <c r="M76" s="292"/>
      <c r="N76" s="292"/>
      <c r="P76" s="290"/>
    </row>
    <row r="77" spans="2:16" s="286" customFormat="1">
      <c r="B77" s="286" t="s">
        <v>154</v>
      </c>
      <c r="C77" s="287" t="e">
        <f>#REF!</f>
        <v>#REF!</v>
      </c>
      <c r="D77" s="287"/>
      <c r="E77" s="288" t="s">
        <v>157</v>
      </c>
      <c r="F77" s="288"/>
      <c r="G77" s="288"/>
      <c r="H77" s="288"/>
      <c r="I77" s="292"/>
      <c r="J77" s="292"/>
      <c r="K77" s="292"/>
      <c r="L77" s="292"/>
      <c r="M77" s="292"/>
      <c r="N77" s="292"/>
      <c r="P77" s="290"/>
    </row>
    <row r="78" spans="2:16">
      <c r="C78" s="286"/>
      <c r="D78" s="286"/>
      <c r="I78" s="294">
        <v>0.11899999999999999</v>
      </c>
      <c r="J78" s="294" t="s">
        <v>159</v>
      </c>
      <c r="K78" s="294"/>
      <c r="L78" s="294"/>
      <c r="M78" s="294"/>
      <c r="N78" s="294" t="s">
        <v>156</v>
      </c>
    </row>
    <row r="79" spans="2:16" s="292" customFormat="1">
      <c r="B79" s="291" t="s">
        <v>158</v>
      </c>
      <c r="P79" s="293"/>
    </row>
    <row r="80" spans="2:16" s="292" customFormat="1">
      <c r="I80" s="294">
        <v>1.17</v>
      </c>
      <c r="J80" s="294" t="s">
        <v>156</v>
      </c>
      <c r="K80" s="294"/>
      <c r="L80" s="294"/>
      <c r="M80" s="294"/>
      <c r="N80" s="294"/>
      <c r="P80" s="293"/>
    </row>
    <row r="81" spans="3:16" s="294" customFormat="1">
      <c r="C81" s="294">
        <v>9.2929999999999993</v>
      </c>
      <c r="E81" s="294" t="s">
        <v>155</v>
      </c>
      <c r="I81" s="217"/>
      <c r="J81" s="217"/>
      <c r="K81" s="217"/>
      <c r="L81" s="217"/>
      <c r="M81" s="217"/>
      <c r="N81" s="217"/>
      <c r="P81" s="295"/>
    </row>
    <row r="82" spans="3:16" s="292" customFormat="1">
      <c r="I82" s="217"/>
      <c r="J82" s="217"/>
      <c r="K82" s="217"/>
      <c r="L82" s="217"/>
      <c r="M82" s="217"/>
      <c r="N82" s="217"/>
      <c r="P82" s="293"/>
    </row>
    <row r="83" spans="3:16" s="294" customFormat="1">
      <c r="C83" s="296" t="e">
        <f>#REF!</f>
        <v>#REF!</v>
      </c>
      <c r="D83" s="296"/>
      <c r="E83" s="294" t="s">
        <v>159</v>
      </c>
      <c r="I83" s="217"/>
      <c r="J83" s="217"/>
      <c r="K83" s="217"/>
      <c r="L83" s="217"/>
      <c r="M83" s="217"/>
      <c r="N83" s="217"/>
      <c r="P83" s="295"/>
    </row>
  </sheetData>
  <mergeCells count="6">
    <mergeCell ref="J65:M65"/>
    <mergeCell ref="J66:M66"/>
    <mergeCell ref="B3:N3"/>
    <mergeCell ref="B5:N5"/>
    <mergeCell ref="J62:M62"/>
    <mergeCell ref="J63:M63"/>
  </mergeCells>
  <printOptions horizontalCentered="1"/>
  <pageMargins left="0.59055118110236227" right="0.59055118110236227" top="0.51181102362204722" bottom="0.35433070866141736" header="0.51181102362204722" footer="0.43307086614173229"/>
  <pageSetup paperSize="9" scale="67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GridLines="0" workbookViewId="0">
      <pane ySplit="4" topLeftCell="A5" activePane="bottomLeft" state="frozenSplit"/>
      <selection activeCell="K6" sqref="K6"/>
      <selection pane="bottomLeft" activeCell="K6" sqref="K6"/>
    </sheetView>
  </sheetViews>
  <sheetFormatPr defaultRowHeight="15"/>
  <cols>
    <col min="1" max="1" width="14.28515625" style="59" bestFit="1" customWidth="1"/>
    <col min="2" max="2" width="11.28515625" style="59" customWidth="1"/>
    <col min="3" max="9" width="13.28515625" style="59" customWidth="1"/>
    <col min="10" max="11" width="11.28515625" style="59" customWidth="1"/>
    <col min="12" max="12" width="12.85546875" style="59" customWidth="1"/>
    <col min="13" max="13" width="12.85546875" customWidth="1"/>
  </cols>
  <sheetData>
    <row r="1" spans="1:16" ht="27.75" customHeight="1">
      <c r="A1" s="461" t="s">
        <v>118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6" ht="6.75" customHeight="1" thickBo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6" ht="30">
      <c r="A3" s="126" t="s">
        <v>71</v>
      </c>
      <c r="B3" s="127" t="s">
        <v>72</v>
      </c>
      <c r="C3" s="128" t="s">
        <v>104</v>
      </c>
      <c r="D3" s="128" t="s">
        <v>107</v>
      </c>
      <c r="E3" s="128" t="s">
        <v>106</v>
      </c>
      <c r="F3" s="128" t="s">
        <v>103</v>
      </c>
      <c r="G3" s="128" t="s">
        <v>105</v>
      </c>
      <c r="H3" s="128" t="s">
        <v>102</v>
      </c>
      <c r="I3" s="128" t="s">
        <v>108</v>
      </c>
      <c r="J3" s="464" t="s">
        <v>109</v>
      </c>
      <c r="K3" s="464"/>
      <c r="L3" s="464" t="s">
        <v>110</v>
      </c>
      <c r="M3" s="465"/>
    </row>
    <row r="4" spans="1:16" ht="15.75" thickBot="1">
      <c r="A4" s="148"/>
      <c r="B4" s="149"/>
      <c r="C4" s="149"/>
      <c r="D4" s="149"/>
      <c r="E4" s="149"/>
      <c r="F4" s="149"/>
      <c r="G4" s="149"/>
      <c r="H4" s="149"/>
      <c r="I4" s="149"/>
      <c r="J4" s="150" t="s">
        <v>100</v>
      </c>
      <c r="K4" s="150" t="s">
        <v>101</v>
      </c>
      <c r="L4" s="150" t="s">
        <v>100</v>
      </c>
      <c r="M4" s="151" t="s">
        <v>101</v>
      </c>
    </row>
    <row r="5" spans="1:16">
      <c r="A5" s="458" t="s">
        <v>96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60"/>
    </row>
    <row r="6" spans="1:16">
      <c r="A6" s="129">
        <v>0</v>
      </c>
      <c r="B6" s="102" t="s">
        <v>97</v>
      </c>
      <c r="C6" s="109">
        <v>240</v>
      </c>
      <c r="D6" s="109">
        <v>7</v>
      </c>
      <c r="E6" s="109">
        <f>TRUNC(C6*D6,2)</f>
        <v>1680</v>
      </c>
      <c r="F6" s="109"/>
      <c r="G6" s="109"/>
      <c r="H6" s="109"/>
      <c r="I6" s="109"/>
      <c r="J6" s="109"/>
      <c r="K6" s="109"/>
      <c r="L6" s="109"/>
      <c r="M6" s="130"/>
      <c r="N6" s="108"/>
      <c r="O6" s="108"/>
      <c r="P6" s="108"/>
    </row>
    <row r="7" spans="1:16">
      <c r="A7" s="129"/>
      <c r="B7" s="102"/>
      <c r="C7" s="109">
        <v>800</v>
      </c>
      <c r="D7" s="109">
        <v>10</v>
      </c>
      <c r="E7" s="109">
        <f>TRUNC(C7*D7,2)</f>
        <v>8000</v>
      </c>
      <c r="F7" s="109"/>
      <c r="G7" s="109"/>
      <c r="H7" s="109"/>
      <c r="I7" s="109"/>
      <c r="J7" s="109"/>
      <c r="K7" s="109"/>
      <c r="L7" s="109"/>
      <c r="M7" s="130"/>
      <c r="N7" s="108"/>
      <c r="O7" s="108"/>
      <c r="P7" s="108"/>
    </row>
    <row r="8" spans="1:16">
      <c r="A8" s="129"/>
      <c r="B8" s="110" t="s">
        <v>98</v>
      </c>
      <c r="C8" s="111"/>
      <c r="D8" s="111"/>
      <c r="E8" s="111">
        <f>SUM(E6:E7)</f>
        <v>9680</v>
      </c>
      <c r="F8" s="109"/>
      <c r="G8" s="109"/>
      <c r="H8" s="109"/>
      <c r="I8" s="109"/>
      <c r="J8" s="109"/>
      <c r="K8" s="109"/>
      <c r="L8" s="109"/>
      <c r="M8" s="130"/>
      <c r="N8" s="108"/>
      <c r="O8" s="108"/>
      <c r="P8" s="108"/>
    </row>
    <row r="9" spans="1:16" ht="15.75" thickBot="1">
      <c r="A9" s="131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32"/>
      <c r="N9" s="108"/>
      <c r="O9" s="108"/>
      <c r="P9" s="108"/>
    </row>
    <row r="10" spans="1:16" ht="15.75" thickTop="1">
      <c r="A10" s="458" t="s">
        <v>99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N10" s="108"/>
      <c r="O10" s="108"/>
      <c r="P10" s="108"/>
    </row>
    <row r="11" spans="1:16">
      <c r="A11" s="129">
        <v>0</v>
      </c>
      <c r="B11" s="102" t="s">
        <v>97</v>
      </c>
      <c r="C11" s="109">
        <v>240</v>
      </c>
      <c r="D11" s="109">
        <v>7</v>
      </c>
      <c r="E11" s="109">
        <f>TRUNC(C11*D11,2)</f>
        <v>1680</v>
      </c>
      <c r="F11" s="109">
        <v>0.2</v>
      </c>
      <c r="G11" s="109">
        <f>TRUNC(E11*F11,3)</f>
        <v>336</v>
      </c>
      <c r="H11" s="109">
        <v>1.84</v>
      </c>
      <c r="I11" s="109">
        <f>TRUNC(G11*H11,3)</f>
        <v>618.24</v>
      </c>
      <c r="J11" s="103">
        <v>0</v>
      </c>
      <c r="K11" s="103">
        <v>10</v>
      </c>
      <c r="L11" s="109">
        <f>TRUNC(I11*J11,3)</f>
        <v>0</v>
      </c>
      <c r="M11" s="130">
        <f>TRUNC(I11*K11,3)</f>
        <v>6182.4</v>
      </c>
      <c r="N11" s="108"/>
      <c r="O11" s="108"/>
      <c r="P11" s="108"/>
    </row>
    <row r="12" spans="1:16">
      <c r="A12" s="129"/>
      <c r="B12" s="102"/>
      <c r="C12" s="109">
        <v>800</v>
      </c>
      <c r="D12" s="109">
        <v>10</v>
      </c>
      <c r="E12" s="109">
        <f>TRUNC(C12*D12,2)</f>
        <v>8000</v>
      </c>
      <c r="F12" s="109">
        <v>0.2</v>
      </c>
      <c r="G12" s="109">
        <f>TRUNC(E12*F12,3)</f>
        <v>1600</v>
      </c>
      <c r="H12" s="109">
        <v>1.84</v>
      </c>
      <c r="I12" s="109">
        <f>TRUNC(G12*H12,3)</f>
        <v>2944</v>
      </c>
      <c r="J12" s="103">
        <v>0</v>
      </c>
      <c r="K12" s="103">
        <v>10</v>
      </c>
      <c r="L12" s="109">
        <f>TRUNC(I12*J12,3)</f>
        <v>0</v>
      </c>
      <c r="M12" s="130">
        <f>TRUNC(I12*K12,3)</f>
        <v>29440</v>
      </c>
      <c r="N12" s="108"/>
      <c r="O12" s="108"/>
      <c r="P12" s="108"/>
    </row>
    <row r="13" spans="1:16">
      <c r="A13" s="129"/>
      <c r="B13" s="110" t="s">
        <v>98</v>
      </c>
      <c r="C13" s="109"/>
      <c r="D13" s="109"/>
      <c r="E13" s="109"/>
      <c r="F13" s="109"/>
      <c r="G13" s="111">
        <f>SUM(G11:G12)</f>
        <v>1936</v>
      </c>
      <c r="H13" s="111"/>
      <c r="I13" s="111"/>
      <c r="J13" s="103"/>
      <c r="K13" s="111"/>
      <c r="L13" s="111">
        <f>SUM(L11:L12)</f>
        <v>0</v>
      </c>
      <c r="M13" s="133">
        <f>SUM(M11:M12)</f>
        <v>35622.400000000001</v>
      </c>
      <c r="N13" s="108"/>
      <c r="O13" s="108"/>
      <c r="P13" s="108"/>
    </row>
    <row r="14" spans="1:16" ht="15.75" thickBot="1">
      <c r="A14" s="131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32"/>
      <c r="N14" s="108"/>
      <c r="O14" s="108"/>
      <c r="P14" s="108"/>
    </row>
    <row r="15" spans="1:16" ht="15.75" thickTop="1">
      <c r="A15" s="458" t="s">
        <v>111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60"/>
      <c r="N15" s="108"/>
      <c r="O15" s="108"/>
      <c r="P15" s="108"/>
    </row>
    <row r="16" spans="1:16">
      <c r="A16" s="129">
        <v>0</v>
      </c>
      <c r="B16" s="102" t="s">
        <v>97</v>
      </c>
      <c r="C16" s="109">
        <v>240</v>
      </c>
      <c r="D16" s="109">
        <v>7</v>
      </c>
      <c r="E16" s="109">
        <f>TRUNC(C16*D16,2)</f>
        <v>1680</v>
      </c>
      <c r="F16" s="109"/>
      <c r="G16" s="109"/>
      <c r="H16" s="109"/>
      <c r="I16" s="109"/>
      <c r="J16" s="109"/>
      <c r="K16" s="109"/>
      <c r="L16" s="109"/>
      <c r="M16" s="130"/>
      <c r="N16" s="108"/>
      <c r="O16" s="108"/>
      <c r="P16" s="108"/>
    </row>
    <row r="17" spans="1:16">
      <c r="A17" s="129"/>
      <c r="B17" s="102"/>
      <c r="C17" s="109">
        <v>800</v>
      </c>
      <c r="D17" s="109">
        <v>10</v>
      </c>
      <c r="E17" s="109">
        <f>TRUNC(C17*D17,2)</f>
        <v>8000</v>
      </c>
      <c r="F17" s="109"/>
      <c r="G17" s="109"/>
      <c r="H17" s="109"/>
      <c r="I17" s="109"/>
      <c r="J17" s="109"/>
      <c r="K17" s="109"/>
      <c r="L17" s="109"/>
      <c r="M17" s="130"/>
      <c r="N17" s="108"/>
      <c r="O17" s="108"/>
      <c r="P17" s="108"/>
    </row>
    <row r="18" spans="1:16">
      <c r="A18" s="134"/>
      <c r="B18" s="123" t="s">
        <v>98</v>
      </c>
      <c r="C18" s="112"/>
      <c r="D18" s="112"/>
      <c r="E18" s="124">
        <f>SUM(E16:E17)</f>
        <v>9680</v>
      </c>
      <c r="F18" s="112"/>
      <c r="G18" s="105"/>
      <c r="H18" s="112"/>
      <c r="I18" s="112"/>
      <c r="J18" s="112"/>
      <c r="K18" s="112"/>
      <c r="L18" s="112"/>
      <c r="M18" s="135"/>
      <c r="N18" s="108"/>
      <c r="O18" s="108"/>
      <c r="P18" s="108"/>
    </row>
    <row r="19" spans="1:16">
      <c r="A19" s="136" t="s">
        <v>112</v>
      </c>
      <c r="B19" s="118"/>
      <c r="C19" s="119"/>
      <c r="D19" s="119"/>
      <c r="E19" s="120"/>
      <c r="F19" s="119"/>
      <c r="G19" s="117"/>
      <c r="H19" s="119"/>
      <c r="I19" s="119"/>
      <c r="J19" s="119"/>
      <c r="K19" s="119"/>
      <c r="L19" s="119"/>
      <c r="M19" s="137"/>
      <c r="N19" s="108"/>
      <c r="O19" s="108"/>
      <c r="P19" s="108"/>
    </row>
    <row r="20" spans="1:16">
      <c r="A20" s="138" t="s">
        <v>115</v>
      </c>
      <c r="B20" s="114"/>
      <c r="C20" s="115"/>
      <c r="D20" s="115"/>
      <c r="E20" s="116"/>
      <c r="F20" s="115"/>
      <c r="G20" s="113"/>
      <c r="H20" s="115"/>
      <c r="I20" s="115"/>
      <c r="J20" s="115"/>
      <c r="K20" s="115"/>
      <c r="L20" s="115"/>
      <c r="M20" s="139"/>
      <c r="N20" s="108"/>
      <c r="O20" s="108"/>
      <c r="P20" s="108"/>
    </row>
    <row r="21" spans="1:16">
      <c r="A21" s="138" t="s">
        <v>98</v>
      </c>
      <c r="B21" s="114">
        <f>TRUNC(E18*0.0012,3)</f>
        <v>11.616</v>
      </c>
      <c r="C21" s="115"/>
      <c r="D21" s="115"/>
      <c r="E21" s="116"/>
      <c r="F21" s="115"/>
      <c r="G21" s="113"/>
      <c r="H21" s="115"/>
      <c r="I21" s="115"/>
      <c r="J21" s="115"/>
      <c r="K21" s="115"/>
      <c r="L21" s="115"/>
      <c r="M21" s="139"/>
      <c r="N21" s="108"/>
      <c r="O21" s="108"/>
      <c r="P21" s="108"/>
    </row>
    <row r="22" spans="1:16" ht="15.75" thickBot="1">
      <c r="A22" s="131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32"/>
      <c r="N22" s="108"/>
      <c r="O22" s="108"/>
      <c r="P22" s="108"/>
    </row>
    <row r="23" spans="1:16" ht="15.75" thickTop="1">
      <c r="A23" s="458" t="s">
        <v>113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60"/>
    </row>
    <row r="24" spans="1:16">
      <c r="A24" s="129">
        <v>0</v>
      </c>
      <c r="B24" s="102" t="s">
        <v>97</v>
      </c>
      <c r="C24" s="109">
        <v>240</v>
      </c>
      <c r="D24" s="109">
        <v>7</v>
      </c>
      <c r="E24" s="109">
        <f>TRUNC(C24*D24,2)</f>
        <v>1680</v>
      </c>
      <c r="F24" s="109"/>
      <c r="G24" s="109"/>
      <c r="H24" s="125">
        <v>3.7100000000000001E-2</v>
      </c>
      <c r="I24" s="109">
        <f>TRUNC(E24*H24)</f>
        <v>62</v>
      </c>
      <c r="J24" s="109">
        <v>60</v>
      </c>
      <c r="K24" s="109">
        <v>10</v>
      </c>
      <c r="L24" s="109">
        <f>TRUNC(I24*J24,3)</f>
        <v>3720</v>
      </c>
      <c r="M24" s="140">
        <f>TRUNC(I24*K24,3)</f>
        <v>620</v>
      </c>
    </row>
    <row r="25" spans="1:16">
      <c r="A25" s="129"/>
      <c r="B25" s="102"/>
      <c r="C25" s="109">
        <v>800</v>
      </c>
      <c r="D25" s="109">
        <v>10</v>
      </c>
      <c r="E25" s="109">
        <f>TRUNC(C25*D25,2)</f>
        <v>8000</v>
      </c>
      <c r="F25" s="109"/>
      <c r="G25" s="109"/>
      <c r="H25" s="109"/>
      <c r="I25" s="109"/>
      <c r="J25" s="109"/>
      <c r="K25" s="109"/>
      <c r="L25" s="109"/>
      <c r="M25" s="130"/>
    </row>
    <row r="26" spans="1:16">
      <c r="A26" s="134"/>
      <c r="B26" s="123" t="s">
        <v>98</v>
      </c>
      <c r="C26" s="112"/>
      <c r="D26" s="112"/>
      <c r="E26" s="124">
        <f>SUM(E24:E25)</f>
        <v>9680</v>
      </c>
      <c r="F26" s="112"/>
      <c r="G26" s="105"/>
      <c r="H26" s="112"/>
      <c r="I26" s="112"/>
      <c r="J26" s="112"/>
      <c r="K26" s="112"/>
      <c r="L26" s="124">
        <f>SUM(L24:L24)</f>
        <v>3720</v>
      </c>
      <c r="M26" s="141">
        <f>SUM(M24:M24)</f>
        <v>620</v>
      </c>
    </row>
    <row r="27" spans="1:16">
      <c r="A27" s="136" t="s">
        <v>114</v>
      </c>
      <c r="B27" s="118"/>
      <c r="C27" s="119"/>
      <c r="D27" s="119"/>
      <c r="E27" s="120"/>
      <c r="F27" s="119"/>
      <c r="G27" s="117"/>
      <c r="H27" s="119"/>
      <c r="I27" s="119"/>
      <c r="J27" s="119"/>
      <c r="K27" s="119"/>
      <c r="L27" s="119"/>
      <c r="M27" s="137"/>
    </row>
    <row r="28" spans="1:16">
      <c r="A28" s="138" t="s">
        <v>116</v>
      </c>
      <c r="B28" s="114"/>
      <c r="C28" s="115"/>
      <c r="D28" s="115"/>
      <c r="E28" s="116"/>
      <c r="F28" s="115"/>
      <c r="G28" s="113"/>
      <c r="H28" s="115"/>
      <c r="I28" s="115"/>
      <c r="J28" s="115"/>
      <c r="K28" s="115"/>
      <c r="L28" s="115"/>
      <c r="M28" s="139"/>
    </row>
    <row r="29" spans="1:16">
      <c r="A29" s="138" t="s">
        <v>98</v>
      </c>
      <c r="B29" s="114">
        <f>TRUNC(E26*0.003,3)</f>
        <v>29.04</v>
      </c>
      <c r="C29" s="115"/>
      <c r="D29" s="115"/>
      <c r="E29" s="116"/>
      <c r="F29" s="115"/>
      <c r="G29" s="113"/>
      <c r="H29" s="115"/>
      <c r="I29" s="115"/>
      <c r="J29" s="115"/>
      <c r="K29" s="115"/>
      <c r="L29" s="115"/>
      <c r="M29" s="139"/>
    </row>
    <row r="30" spans="1:16" ht="15.75" thickBot="1">
      <c r="A30" s="131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32"/>
    </row>
    <row r="31" spans="1:16" ht="15.75" thickTop="1">
      <c r="A31" s="458" t="s">
        <v>117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16">
      <c r="A32" s="129">
        <v>0</v>
      </c>
      <c r="B32" s="102" t="s">
        <v>97</v>
      </c>
      <c r="C32" s="109">
        <v>240</v>
      </c>
      <c r="D32" s="109">
        <v>7</v>
      </c>
      <c r="E32" s="109">
        <f>TRUNC(C32*D32,2)</f>
        <v>1680</v>
      </c>
      <c r="F32" s="109"/>
      <c r="G32" s="109"/>
      <c r="H32" s="125">
        <v>8.9999999999999993E-3</v>
      </c>
      <c r="I32" s="109">
        <f>TRUNC(E32*H32)</f>
        <v>15</v>
      </c>
      <c r="J32" s="109">
        <v>60</v>
      </c>
      <c r="K32" s="109">
        <v>10</v>
      </c>
      <c r="L32" s="109">
        <f>TRUNC(I32*J32,3)</f>
        <v>900</v>
      </c>
      <c r="M32" s="140">
        <f>TRUNC(I32*K32,3)</f>
        <v>150</v>
      </c>
    </row>
    <row r="33" spans="1:13">
      <c r="A33" s="129"/>
      <c r="B33" s="102"/>
      <c r="C33" s="109">
        <v>800</v>
      </c>
      <c r="D33" s="109">
        <v>10</v>
      </c>
      <c r="E33" s="109">
        <f>TRUNC(C33*D33,2)</f>
        <v>8000</v>
      </c>
      <c r="F33" s="109"/>
      <c r="G33" s="109"/>
      <c r="H33" s="109"/>
      <c r="I33" s="109"/>
      <c r="J33" s="109"/>
      <c r="K33" s="109"/>
      <c r="L33" s="109"/>
      <c r="M33" s="130"/>
    </row>
    <row r="34" spans="1:13" ht="15.75" thickBot="1">
      <c r="A34" s="142"/>
      <c r="B34" s="143" t="s">
        <v>98</v>
      </c>
      <c r="C34" s="144"/>
      <c r="D34" s="144"/>
      <c r="E34" s="145">
        <f>SUM(E32:E33)</f>
        <v>9680</v>
      </c>
      <c r="F34" s="144"/>
      <c r="G34" s="146"/>
      <c r="H34" s="144"/>
      <c r="I34" s="144"/>
      <c r="J34" s="144"/>
      <c r="K34" s="144"/>
      <c r="L34" s="145">
        <f>SUM(L32:L32)</f>
        <v>900</v>
      </c>
      <c r="M34" s="147">
        <f>SUM(M32:M32)</f>
        <v>150</v>
      </c>
    </row>
  </sheetData>
  <mergeCells count="8">
    <mergeCell ref="A15:M15"/>
    <mergeCell ref="A23:M23"/>
    <mergeCell ref="A31:M31"/>
    <mergeCell ref="A1:M1"/>
    <mergeCell ref="J3:K3"/>
    <mergeCell ref="L3:M3"/>
    <mergeCell ref="A5:M5"/>
    <mergeCell ref="A10:M10"/>
  </mergeCells>
  <pageMargins left="0.51181102362204722" right="0.51181102362204722" top="0.78740157480314965" bottom="0.78740157480314965" header="0.31496062992125984" footer="0.31496062992125984"/>
  <pageSetup paperSize="9" scale="82" orientation="landscape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selection activeCell="F24" sqref="F24"/>
    </sheetView>
  </sheetViews>
  <sheetFormatPr defaultRowHeight="15"/>
  <cols>
    <col min="1" max="4" width="10.7109375" style="59" customWidth="1"/>
    <col min="5" max="5" width="10.7109375" style="60" customWidth="1"/>
    <col min="6" max="6" width="10.7109375" style="61" customWidth="1"/>
    <col min="7" max="10" width="10.7109375" customWidth="1"/>
  </cols>
  <sheetData>
    <row r="1" spans="1:11">
      <c r="A1" s="468" t="s">
        <v>73</v>
      </c>
      <c r="B1" s="467" t="s">
        <v>76</v>
      </c>
      <c r="C1" s="467"/>
      <c r="D1" s="467"/>
      <c r="E1" s="466" t="s">
        <v>75</v>
      </c>
      <c r="F1" s="466"/>
      <c r="G1" s="96"/>
      <c r="H1" s="467" t="s">
        <v>76</v>
      </c>
      <c r="I1" s="467"/>
      <c r="J1" s="467"/>
    </row>
    <row r="2" spans="1:11" s="63" customFormat="1" ht="30">
      <c r="A2" s="468"/>
      <c r="B2" s="88" t="s">
        <v>77</v>
      </c>
      <c r="C2" s="88" t="s">
        <v>91</v>
      </c>
      <c r="D2" s="88" t="s">
        <v>78</v>
      </c>
      <c r="E2" s="97" t="s">
        <v>95</v>
      </c>
      <c r="F2" s="98" t="s">
        <v>94</v>
      </c>
      <c r="G2" s="88" t="s">
        <v>93</v>
      </c>
      <c r="H2" s="88" t="s">
        <v>78</v>
      </c>
      <c r="I2" s="88" t="s">
        <v>92</v>
      </c>
      <c r="J2" s="88" t="s">
        <v>77</v>
      </c>
    </row>
    <row r="3" spans="1:11">
      <c r="A3" s="99">
        <v>0</v>
      </c>
      <c r="B3" s="100">
        <v>3.5</v>
      </c>
      <c r="C3" s="100">
        <f>F3+((D3/100)*B3)</f>
        <v>99.894999999999996</v>
      </c>
      <c r="D3" s="100">
        <v>-3</v>
      </c>
      <c r="E3" s="101">
        <v>100</v>
      </c>
      <c r="F3" s="101">
        <v>100</v>
      </c>
      <c r="G3" s="100">
        <f>E3-F3</f>
        <v>0</v>
      </c>
      <c r="H3" s="100">
        <v>-3</v>
      </c>
      <c r="I3" s="100">
        <f>F3+((H3/100)*J3)</f>
        <v>99.894999999999996</v>
      </c>
      <c r="J3" s="100">
        <v>3.5</v>
      </c>
      <c r="K3" s="64"/>
    </row>
    <row r="4" spans="1:11">
      <c r="A4" s="102">
        <v>1</v>
      </c>
      <c r="B4" s="103">
        <v>3.5</v>
      </c>
      <c r="C4" s="103">
        <f t="shared" ref="C4:C67" si="0">F4+((D4/100)*B4)</f>
        <v>99.706000000000003</v>
      </c>
      <c r="D4" s="103">
        <v>-3</v>
      </c>
      <c r="E4" s="104">
        <v>99.683999999999997</v>
      </c>
      <c r="F4" s="104">
        <v>99.811000000000007</v>
      </c>
      <c r="G4" s="103">
        <f t="shared" ref="G4:G67" si="1">E4-F4</f>
        <v>-0.12700000000000955</v>
      </c>
      <c r="H4" s="103">
        <v>-3</v>
      </c>
      <c r="I4" s="103">
        <f>F4+((H4/100)*J4)</f>
        <v>99.706000000000003</v>
      </c>
      <c r="J4" s="103">
        <v>3.5</v>
      </c>
      <c r="K4" s="64"/>
    </row>
    <row r="5" spans="1:11">
      <c r="A5" s="102">
        <v>2</v>
      </c>
      <c r="B5" s="103">
        <v>3.5</v>
      </c>
      <c r="C5" s="103">
        <f t="shared" si="0"/>
        <v>99.516999999999996</v>
      </c>
      <c r="D5" s="103">
        <v>-3</v>
      </c>
      <c r="E5" s="104">
        <v>99.477000000000004</v>
      </c>
      <c r="F5" s="104">
        <v>99.622</v>
      </c>
      <c r="G5" s="103">
        <f t="shared" si="1"/>
        <v>-0.14499999999999602</v>
      </c>
      <c r="H5" s="103">
        <v>-3</v>
      </c>
      <c r="I5" s="103">
        <f t="shared" ref="I5:I68" si="2">F5+((H5/100)*J5)</f>
        <v>99.516999999999996</v>
      </c>
      <c r="J5" s="103">
        <v>3.5</v>
      </c>
      <c r="K5" s="64"/>
    </row>
    <row r="6" spans="1:11">
      <c r="A6" s="102">
        <v>3</v>
      </c>
      <c r="B6" s="103">
        <v>3.5</v>
      </c>
      <c r="C6" s="103">
        <f t="shared" si="0"/>
        <v>99.328000000000003</v>
      </c>
      <c r="D6" s="103">
        <v>-3</v>
      </c>
      <c r="E6" s="104">
        <v>99.524000000000001</v>
      </c>
      <c r="F6" s="104">
        <v>99.433000000000007</v>
      </c>
      <c r="G6" s="103">
        <f t="shared" si="1"/>
        <v>9.0999999999993975E-2</v>
      </c>
      <c r="H6" s="103">
        <v>-3</v>
      </c>
      <c r="I6" s="103">
        <f t="shared" si="2"/>
        <v>99.328000000000003</v>
      </c>
      <c r="J6" s="103">
        <v>3.5</v>
      </c>
      <c r="K6" s="64"/>
    </row>
    <row r="7" spans="1:11">
      <c r="A7" s="102">
        <v>4</v>
      </c>
      <c r="B7" s="103">
        <v>3.5</v>
      </c>
      <c r="C7" s="103">
        <f t="shared" si="0"/>
        <v>99.138999999999996</v>
      </c>
      <c r="D7" s="103">
        <v>-3</v>
      </c>
      <c r="E7" s="104">
        <v>99.484999999999999</v>
      </c>
      <c r="F7" s="104">
        <v>99.244</v>
      </c>
      <c r="G7" s="103">
        <f t="shared" si="1"/>
        <v>0.24099999999999966</v>
      </c>
      <c r="H7" s="103">
        <v>-3</v>
      </c>
      <c r="I7" s="103">
        <f t="shared" si="2"/>
        <v>99.138999999999996</v>
      </c>
      <c r="J7" s="103">
        <v>3.5</v>
      </c>
      <c r="K7" s="64"/>
    </row>
    <row r="8" spans="1:11">
      <c r="A8" s="102">
        <v>5</v>
      </c>
      <c r="B8" s="103">
        <v>3.5</v>
      </c>
      <c r="C8" s="103">
        <f t="shared" si="0"/>
        <v>98.950999999999993</v>
      </c>
      <c r="D8" s="103">
        <v>-3</v>
      </c>
      <c r="E8" s="104">
        <v>99.171999999999997</v>
      </c>
      <c r="F8" s="104">
        <v>99.055999999999997</v>
      </c>
      <c r="G8" s="103">
        <f t="shared" si="1"/>
        <v>0.11599999999999966</v>
      </c>
      <c r="H8" s="103">
        <v>-3</v>
      </c>
      <c r="I8" s="103">
        <f t="shared" si="2"/>
        <v>98.950999999999993</v>
      </c>
      <c r="J8" s="103">
        <v>3.5</v>
      </c>
      <c r="K8" s="64"/>
    </row>
    <row r="9" spans="1:11">
      <c r="A9" s="102">
        <v>6</v>
      </c>
      <c r="B9" s="103">
        <v>3.5</v>
      </c>
      <c r="C9" s="103">
        <f t="shared" si="0"/>
        <v>98.762</v>
      </c>
      <c r="D9" s="103">
        <v>-3</v>
      </c>
      <c r="E9" s="104">
        <v>98.647000000000006</v>
      </c>
      <c r="F9" s="104">
        <v>98.867000000000004</v>
      </c>
      <c r="G9" s="103">
        <f t="shared" si="1"/>
        <v>-0.21999999999999886</v>
      </c>
      <c r="H9" s="103">
        <v>-3</v>
      </c>
      <c r="I9" s="103">
        <f t="shared" si="2"/>
        <v>98.762</v>
      </c>
      <c r="J9" s="103">
        <v>3.5</v>
      </c>
      <c r="K9" s="64"/>
    </row>
    <row r="10" spans="1:11">
      <c r="A10" s="102">
        <v>7</v>
      </c>
      <c r="B10" s="103">
        <v>3.5</v>
      </c>
      <c r="C10" s="103">
        <f t="shared" si="0"/>
        <v>98.572999999999993</v>
      </c>
      <c r="D10" s="103">
        <v>-3</v>
      </c>
      <c r="E10" s="104">
        <v>98.447999999999993</v>
      </c>
      <c r="F10" s="104">
        <v>98.677999999999997</v>
      </c>
      <c r="G10" s="103">
        <f t="shared" si="1"/>
        <v>-0.23000000000000398</v>
      </c>
      <c r="H10" s="103">
        <v>-3</v>
      </c>
      <c r="I10" s="103">
        <f t="shared" si="2"/>
        <v>98.572999999999993</v>
      </c>
      <c r="J10" s="103">
        <v>3.5</v>
      </c>
      <c r="K10" s="64"/>
    </row>
    <row r="11" spans="1:11">
      <c r="A11" s="102">
        <v>8</v>
      </c>
      <c r="B11" s="103">
        <v>3.5</v>
      </c>
      <c r="C11" s="103">
        <f t="shared" si="0"/>
        <v>98.384</v>
      </c>
      <c r="D11" s="103">
        <v>-3</v>
      </c>
      <c r="E11" s="104">
        <v>98.334000000000003</v>
      </c>
      <c r="F11" s="104">
        <v>98.489000000000004</v>
      </c>
      <c r="G11" s="103">
        <f t="shared" si="1"/>
        <v>-0.15500000000000114</v>
      </c>
      <c r="H11" s="103">
        <v>-3</v>
      </c>
      <c r="I11" s="103">
        <f t="shared" si="2"/>
        <v>98.384</v>
      </c>
      <c r="J11" s="103">
        <v>3.5</v>
      </c>
      <c r="K11" s="64"/>
    </row>
    <row r="12" spans="1:11">
      <c r="A12" s="102">
        <v>9</v>
      </c>
      <c r="B12" s="103">
        <v>3.5</v>
      </c>
      <c r="C12" s="103">
        <f t="shared" si="0"/>
        <v>98.149000000000001</v>
      </c>
      <c r="D12" s="103">
        <v>-3</v>
      </c>
      <c r="E12" s="104">
        <v>98.25</v>
      </c>
      <c r="F12" s="104">
        <v>98.254000000000005</v>
      </c>
      <c r="G12" s="103">
        <f t="shared" si="1"/>
        <v>-4.0000000000048885E-3</v>
      </c>
      <c r="H12" s="103">
        <v>-3</v>
      </c>
      <c r="I12" s="103">
        <f t="shared" si="2"/>
        <v>98.149000000000001</v>
      </c>
      <c r="J12" s="103">
        <v>3.5</v>
      </c>
      <c r="K12" s="64"/>
    </row>
    <row r="13" spans="1:11">
      <c r="A13" s="102">
        <v>10</v>
      </c>
      <c r="B13" s="103">
        <v>3.5</v>
      </c>
      <c r="C13" s="103">
        <f t="shared" si="0"/>
        <v>97.822000000000003</v>
      </c>
      <c r="D13" s="103">
        <v>-3</v>
      </c>
      <c r="E13" s="104">
        <v>97.792000000000002</v>
      </c>
      <c r="F13" s="104">
        <v>97.927000000000007</v>
      </c>
      <c r="G13" s="103">
        <f t="shared" si="1"/>
        <v>-0.13500000000000512</v>
      </c>
      <c r="H13" s="103">
        <v>-3</v>
      </c>
      <c r="I13" s="103">
        <f t="shared" si="2"/>
        <v>97.822000000000003</v>
      </c>
      <c r="J13" s="103">
        <v>3.5</v>
      </c>
      <c r="K13" s="64"/>
    </row>
    <row r="14" spans="1:11">
      <c r="A14" s="102">
        <v>11</v>
      </c>
      <c r="B14" s="103">
        <v>3.5</v>
      </c>
      <c r="C14" s="103">
        <f t="shared" si="0"/>
        <v>97.447999999999993</v>
      </c>
      <c r="D14" s="103">
        <v>-3</v>
      </c>
      <c r="E14" s="104">
        <v>97.55</v>
      </c>
      <c r="F14" s="104">
        <v>97.552999999999997</v>
      </c>
      <c r="G14" s="103">
        <f t="shared" si="1"/>
        <v>-3.0000000000001137E-3</v>
      </c>
      <c r="H14" s="103">
        <v>-3</v>
      </c>
      <c r="I14" s="103">
        <f t="shared" si="2"/>
        <v>97.447999999999993</v>
      </c>
      <c r="J14" s="103">
        <v>3.5</v>
      </c>
      <c r="K14" s="64"/>
    </row>
    <row r="15" spans="1:11">
      <c r="A15" s="102">
        <v>12</v>
      </c>
      <c r="B15" s="103">
        <v>3.5</v>
      </c>
      <c r="C15" s="103">
        <f t="shared" si="0"/>
        <v>97.075000000000003</v>
      </c>
      <c r="D15" s="103">
        <v>-3</v>
      </c>
      <c r="E15" s="104">
        <v>97.111999999999995</v>
      </c>
      <c r="F15" s="104">
        <v>97.18</v>
      </c>
      <c r="G15" s="103">
        <f t="shared" si="1"/>
        <v>-6.8000000000012051E-2</v>
      </c>
      <c r="H15" s="103">
        <v>-3</v>
      </c>
      <c r="I15" s="103">
        <f t="shared" si="2"/>
        <v>97.075000000000003</v>
      </c>
      <c r="J15" s="103">
        <v>3.5</v>
      </c>
      <c r="K15" s="64"/>
    </row>
    <row r="16" spans="1:11">
      <c r="A16" s="102">
        <v>13</v>
      </c>
      <c r="B16" s="103">
        <v>3.5</v>
      </c>
      <c r="C16" s="103">
        <f t="shared" si="0"/>
        <v>96.701999999999998</v>
      </c>
      <c r="D16" s="103">
        <v>-3</v>
      </c>
      <c r="E16" s="104">
        <v>96.853999999999999</v>
      </c>
      <c r="F16" s="104">
        <v>96.807000000000002</v>
      </c>
      <c r="G16" s="103">
        <f t="shared" si="1"/>
        <v>4.6999999999997044E-2</v>
      </c>
      <c r="H16" s="103">
        <v>-3</v>
      </c>
      <c r="I16" s="103">
        <f t="shared" si="2"/>
        <v>96.701999999999998</v>
      </c>
      <c r="J16" s="103">
        <v>3.5</v>
      </c>
      <c r="K16" s="64"/>
    </row>
    <row r="17" spans="1:11">
      <c r="A17" s="102">
        <v>14</v>
      </c>
      <c r="B17" s="103">
        <v>3.5</v>
      </c>
      <c r="C17" s="103">
        <f t="shared" si="0"/>
        <v>96.328000000000003</v>
      </c>
      <c r="D17" s="103">
        <v>-3</v>
      </c>
      <c r="E17" s="104">
        <v>96.236999999999995</v>
      </c>
      <c r="F17" s="104">
        <v>96.433000000000007</v>
      </c>
      <c r="G17" s="103">
        <f t="shared" si="1"/>
        <v>-0.19600000000001216</v>
      </c>
      <c r="H17" s="103">
        <v>-3</v>
      </c>
      <c r="I17" s="103">
        <f t="shared" si="2"/>
        <v>96.328000000000003</v>
      </c>
      <c r="J17" s="103">
        <v>3.5</v>
      </c>
      <c r="K17" s="64"/>
    </row>
    <row r="18" spans="1:11">
      <c r="A18" s="102">
        <v>15</v>
      </c>
      <c r="B18" s="103">
        <v>3.5</v>
      </c>
      <c r="C18" s="103">
        <f t="shared" si="0"/>
        <v>95.954999999999998</v>
      </c>
      <c r="D18" s="103">
        <v>-3</v>
      </c>
      <c r="E18" s="104">
        <v>96.022000000000006</v>
      </c>
      <c r="F18" s="104">
        <v>96.06</v>
      </c>
      <c r="G18" s="103">
        <f t="shared" si="1"/>
        <v>-3.7999999999996703E-2</v>
      </c>
      <c r="H18" s="103">
        <v>-3</v>
      </c>
      <c r="I18" s="103">
        <f t="shared" si="2"/>
        <v>95.954999999999998</v>
      </c>
      <c r="J18" s="103">
        <v>3.5</v>
      </c>
      <c r="K18" s="64"/>
    </row>
    <row r="19" spans="1:11">
      <c r="A19" s="102">
        <v>16</v>
      </c>
      <c r="B19" s="103">
        <v>3.5</v>
      </c>
      <c r="C19" s="103">
        <f t="shared" si="0"/>
        <v>95.60199999999999</v>
      </c>
      <c r="D19" s="103">
        <v>-3</v>
      </c>
      <c r="E19" s="104">
        <v>95.497</v>
      </c>
      <c r="F19" s="104">
        <v>95.706999999999994</v>
      </c>
      <c r="G19" s="103">
        <f t="shared" si="1"/>
        <v>-0.20999999999999375</v>
      </c>
      <c r="H19" s="103">
        <v>-3</v>
      </c>
      <c r="I19" s="103">
        <f t="shared" si="2"/>
        <v>95.60199999999999</v>
      </c>
      <c r="J19" s="103">
        <v>3.5</v>
      </c>
      <c r="K19" s="64"/>
    </row>
    <row r="20" spans="1:11">
      <c r="A20" s="102">
        <v>17</v>
      </c>
      <c r="B20" s="103">
        <v>3.5</v>
      </c>
      <c r="C20" s="103">
        <f t="shared" si="0"/>
        <v>95.39</v>
      </c>
      <c r="D20" s="103">
        <v>-3</v>
      </c>
      <c r="E20" s="104">
        <v>95.435000000000002</v>
      </c>
      <c r="F20" s="104">
        <v>95.495000000000005</v>
      </c>
      <c r="G20" s="103">
        <f t="shared" si="1"/>
        <v>-6.0000000000002274E-2</v>
      </c>
      <c r="H20" s="103">
        <v>-3</v>
      </c>
      <c r="I20" s="103">
        <f t="shared" si="2"/>
        <v>95.39</v>
      </c>
      <c r="J20" s="103">
        <v>3.5</v>
      </c>
      <c r="K20" s="64"/>
    </row>
    <row r="21" spans="1:11">
      <c r="A21" s="102">
        <v>18</v>
      </c>
      <c r="B21" s="103">
        <v>3.5</v>
      </c>
      <c r="C21" s="103">
        <f t="shared" si="0"/>
        <v>95.331000000000003</v>
      </c>
      <c r="D21" s="103">
        <v>-3</v>
      </c>
      <c r="E21" s="104">
        <v>95.373000000000005</v>
      </c>
      <c r="F21" s="104">
        <v>95.436000000000007</v>
      </c>
      <c r="G21" s="103">
        <f t="shared" si="1"/>
        <v>-6.3000000000002387E-2</v>
      </c>
      <c r="H21" s="103">
        <v>-3</v>
      </c>
      <c r="I21" s="103">
        <f t="shared" si="2"/>
        <v>95.331000000000003</v>
      </c>
      <c r="J21" s="103">
        <v>3.5</v>
      </c>
      <c r="K21" s="64"/>
    </row>
    <row r="22" spans="1:11">
      <c r="A22" s="102">
        <v>19</v>
      </c>
      <c r="B22" s="103">
        <v>3.5</v>
      </c>
      <c r="C22" s="103">
        <f t="shared" si="0"/>
        <v>95.366</v>
      </c>
      <c r="D22" s="103">
        <v>-3</v>
      </c>
      <c r="E22" s="104">
        <v>95.441000000000003</v>
      </c>
      <c r="F22" s="104">
        <v>95.471000000000004</v>
      </c>
      <c r="G22" s="103">
        <f t="shared" si="1"/>
        <v>-3.0000000000001137E-2</v>
      </c>
      <c r="H22" s="103">
        <v>-3</v>
      </c>
      <c r="I22" s="103">
        <f t="shared" si="2"/>
        <v>95.366</v>
      </c>
      <c r="J22" s="103">
        <v>3.5</v>
      </c>
      <c r="K22" s="64"/>
    </row>
    <row r="23" spans="1:11">
      <c r="A23" s="102">
        <v>20</v>
      </c>
      <c r="B23" s="103">
        <v>3.5</v>
      </c>
      <c r="C23" s="103">
        <f t="shared" si="0"/>
        <v>95.474999999999994</v>
      </c>
      <c r="D23" s="103">
        <v>-3</v>
      </c>
      <c r="E23" s="104">
        <v>95.515000000000001</v>
      </c>
      <c r="F23" s="104">
        <v>95.58</v>
      </c>
      <c r="G23" s="103">
        <f t="shared" si="1"/>
        <v>-6.4999999999997726E-2</v>
      </c>
      <c r="H23" s="103">
        <v>-3</v>
      </c>
      <c r="I23" s="103">
        <f t="shared" si="2"/>
        <v>95.474999999999994</v>
      </c>
      <c r="J23" s="103">
        <v>3.5</v>
      </c>
      <c r="K23" s="64"/>
    </row>
    <row r="24" spans="1:11">
      <c r="A24" s="102">
        <v>21</v>
      </c>
      <c r="B24" s="103">
        <v>3.5</v>
      </c>
      <c r="C24" s="103">
        <f t="shared" si="0"/>
        <v>95.594999999999999</v>
      </c>
      <c r="D24" s="103">
        <v>-3</v>
      </c>
      <c r="E24" s="104">
        <v>95.644999999999996</v>
      </c>
      <c r="F24" s="104">
        <v>95.7</v>
      </c>
      <c r="G24" s="103">
        <f t="shared" si="1"/>
        <v>-5.5000000000006821E-2</v>
      </c>
      <c r="H24" s="103">
        <v>-3</v>
      </c>
      <c r="I24" s="103">
        <f t="shared" si="2"/>
        <v>95.594999999999999</v>
      </c>
      <c r="J24" s="103">
        <v>3.5</v>
      </c>
      <c r="K24" s="64"/>
    </row>
    <row r="25" spans="1:11">
      <c r="A25" s="102">
        <v>22</v>
      </c>
      <c r="B25" s="103">
        <v>3.5</v>
      </c>
      <c r="C25" s="103">
        <f t="shared" si="0"/>
        <v>95.714999999999989</v>
      </c>
      <c r="D25" s="103">
        <v>-3</v>
      </c>
      <c r="E25" s="104">
        <v>95.742000000000004</v>
      </c>
      <c r="F25" s="104">
        <v>95.82</v>
      </c>
      <c r="G25" s="103">
        <f t="shared" si="1"/>
        <v>-7.7999999999988745E-2</v>
      </c>
      <c r="H25" s="103">
        <v>-3</v>
      </c>
      <c r="I25" s="103">
        <f t="shared" si="2"/>
        <v>95.714999999999989</v>
      </c>
      <c r="J25" s="103">
        <v>3.5</v>
      </c>
      <c r="K25" s="64"/>
    </row>
    <row r="26" spans="1:11">
      <c r="A26" s="102">
        <v>23</v>
      </c>
      <c r="B26" s="103">
        <v>3.5</v>
      </c>
      <c r="C26" s="103">
        <f t="shared" si="0"/>
        <v>95.834999999999994</v>
      </c>
      <c r="D26" s="103">
        <v>-3</v>
      </c>
      <c r="E26" s="104">
        <v>95.95</v>
      </c>
      <c r="F26" s="104">
        <v>95.94</v>
      </c>
      <c r="G26" s="103">
        <f t="shared" si="1"/>
        <v>1.0000000000005116E-2</v>
      </c>
      <c r="H26" s="103">
        <v>-3</v>
      </c>
      <c r="I26" s="103">
        <f t="shared" si="2"/>
        <v>95.834999999999994</v>
      </c>
      <c r="J26" s="103">
        <v>3.5</v>
      </c>
      <c r="K26" s="64"/>
    </row>
    <row r="27" spans="1:11">
      <c r="A27" s="102">
        <v>24</v>
      </c>
      <c r="B27" s="103">
        <v>3.5</v>
      </c>
      <c r="C27" s="103">
        <f t="shared" si="0"/>
        <v>95.954999999999998</v>
      </c>
      <c r="D27" s="103">
        <v>-3</v>
      </c>
      <c r="E27" s="104">
        <v>96.064999999999998</v>
      </c>
      <c r="F27" s="104">
        <v>96.06</v>
      </c>
      <c r="G27" s="103">
        <f t="shared" si="1"/>
        <v>4.9999999999954525E-3</v>
      </c>
      <c r="H27" s="103">
        <v>-3</v>
      </c>
      <c r="I27" s="103">
        <f t="shared" si="2"/>
        <v>95.954999999999998</v>
      </c>
      <c r="J27" s="103">
        <v>3.5</v>
      </c>
      <c r="K27" s="64"/>
    </row>
    <row r="28" spans="1:11">
      <c r="A28" s="102">
        <v>25</v>
      </c>
      <c r="B28" s="103">
        <v>3.5</v>
      </c>
      <c r="C28" s="103">
        <f t="shared" si="0"/>
        <v>96.075000000000003</v>
      </c>
      <c r="D28" s="103">
        <v>-3</v>
      </c>
      <c r="E28" s="104">
        <v>96.173000000000002</v>
      </c>
      <c r="F28" s="104">
        <v>96.18</v>
      </c>
      <c r="G28" s="103">
        <f t="shared" si="1"/>
        <v>-7.0000000000050022E-3</v>
      </c>
      <c r="H28" s="103">
        <v>-3</v>
      </c>
      <c r="I28" s="103">
        <f t="shared" si="2"/>
        <v>96.075000000000003</v>
      </c>
      <c r="J28" s="103">
        <v>3.5</v>
      </c>
      <c r="K28" s="64"/>
    </row>
    <row r="29" spans="1:11">
      <c r="A29" s="102">
        <v>26</v>
      </c>
      <c r="B29" s="103">
        <v>3.5</v>
      </c>
      <c r="C29" s="103">
        <f t="shared" si="0"/>
        <v>96.146999999999991</v>
      </c>
      <c r="D29" s="103">
        <v>-3</v>
      </c>
      <c r="E29" s="104">
        <v>96.2</v>
      </c>
      <c r="F29" s="104">
        <v>96.251999999999995</v>
      </c>
      <c r="G29" s="103">
        <f t="shared" si="1"/>
        <v>-5.1999999999992497E-2</v>
      </c>
      <c r="H29" s="103">
        <v>-3</v>
      </c>
      <c r="I29" s="103">
        <f t="shared" si="2"/>
        <v>96.146999999999991</v>
      </c>
      <c r="J29" s="103">
        <v>3.5</v>
      </c>
      <c r="K29" s="64"/>
    </row>
    <row r="30" spans="1:11">
      <c r="A30" s="102">
        <v>27</v>
      </c>
      <c r="B30" s="103">
        <v>3.5</v>
      </c>
      <c r="C30" s="103">
        <f t="shared" si="0"/>
        <v>96.194000000000003</v>
      </c>
      <c r="D30" s="103">
        <v>-3</v>
      </c>
      <c r="E30" s="104">
        <v>96.221000000000004</v>
      </c>
      <c r="F30" s="104">
        <v>96.299000000000007</v>
      </c>
      <c r="G30" s="103">
        <f t="shared" si="1"/>
        <v>-7.8000000000002956E-2</v>
      </c>
      <c r="H30" s="103">
        <v>-3</v>
      </c>
      <c r="I30" s="103">
        <f t="shared" si="2"/>
        <v>96.194000000000003</v>
      </c>
      <c r="J30" s="103">
        <v>3.5</v>
      </c>
      <c r="K30" s="64"/>
    </row>
    <row r="31" spans="1:11">
      <c r="A31" s="102">
        <v>28</v>
      </c>
      <c r="B31" s="103">
        <v>3.5</v>
      </c>
      <c r="C31" s="103">
        <f t="shared" si="0"/>
        <v>96.051999999999992</v>
      </c>
      <c r="D31" s="103">
        <v>-3</v>
      </c>
      <c r="E31" s="104">
        <v>96.171999999999997</v>
      </c>
      <c r="F31" s="104">
        <v>96.156999999999996</v>
      </c>
      <c r="G31" s="103">
        <f t="shared" si="1"/>
        <v>1.5000000000000568E-2</v>
      </c>
      <c r="H31" s="103">
        <v>-3</v>
      </c>
      <c r="I31" s="103">
        <f t="shared" si="2"/>
        <v>96.051999999999992</v>
      </c>
      <c r="J31" s="103">
        <v>3.5</v>
      </c>
      <c r="K31" s="64"/>
    </row>
    <row r="32" spans="1:11">
      <c r="A32" s="102">
        <v>29</v>
      </c>
      <c r="B32" s="103">
        <v>3.5</v>
      </c>
      <c r="C32" s="103">
        <f t="shared" si="0"/>
        <v>95.980999999999995</v>
      </c>
      <c r="D32" s="103">
        <v>-3</v>
      </c>
      <c r="E32" s="104">
        <v>96.028000000000006</v>
      </c>
      <c r="F32" s="104">
        <v>96.085999999999999</v>
      </c>
      <c r="G32" s="103">
        <f t="shared" si="1"/>
        <v>-5.7999999999992724E-2</v>
      </c>
      <c r="H32" s="103">
        <v>-3</v>
      </c>
      <c r="I32" s="103">
        <f t="shared" si="2"/>
        <v>95.980999999999995</v>
      </c>
      <c r="J32" s="103">
        <v>3.5</v>
      </c>
      <c r="K32" s="64"/>
    </row>
    <row r="33" spans="1:11">
      <c r="A33" s="102">
        <v>30</v>
      </c>
      <c r="B33" s="103">
        <v>3.5</v>
      </c>
      <c r="C33" s="103">
        <f t="shared" si="0"/>
        <v>95.908999999999992</v>
      </c>
      <c r="D33" s="103">
        <v>-3</v>
      </c>
      <c r="E33" s="104">
        <v>95.918000000000006</v>
      </c>
      <c r="F33" s="104">
        <v>96.013999999999996</v>
      </c>
      <c r="G33" s="103">
        <f t="shared" si="1"/>
        <v>-9.5999999999989427E-2</v>
      </c>
      <c r="H33" s="103">
        <v>-3</v>
      </c>
      <c r="I33" s="103">
        <f t="shared" si="2"/>
        <v>95.908999999999992</v>
      </c>
      <c r="J33" s="103">
        <v>3.5</v>
      </c>
      <c r="K33" s="64"/>
    </row>
    <row r="34" spans="1:11">
      <c r="A34" s="102">
        <v>31</v>
      </c>
      <c r="B34" s="103">
        <v>3.5</v>
      </c>
      <c r="C34" s="103">
        <f t="shared" si="0"/>
        <v>95.837999999999994</v>
      </c>
      <c r="D34" s="103">
        <v>-3</v>
      </c>
      <c r="E34" s="104">
        <v>95.844999999999999</v>
      </c>
      <c r="F34" s="104">
        <v>95.942999999999998</v>
      </c>
      <c r="G34" s="103">
        <f t="shared" si="1"/>
        <v>-9.7999999999998977E-2</v>
      </c>
      <c r="H34" s="103">
        <v>-3</v>
      </c>
      <c r="I34" s="103">
        <f t="shared" si="2"/>
        <v>95.837999999999994</v>
      </c>
      <c r="J34" s="103">
        <v>3.5</v>
      </c>
      <c r="K34" s="64"/>
    </row>
    <row r="35" spans="1:11">
      <c r="A35" s="102">
        <v>32</v>
      </c>
      <c r="B35" s="103">
        <v>3.5</v>
      </c>
      <c r="C35" s="103">
        <f t="shared" si="0"/>
        <v>95.765999999999991</v>
      </c>
      <c r="D35" s="103">
        <v>-3</v>
      </c>
      <c r="E35" s="104">
        <v>95.816000000000003</v>
      </c>
      <c r="F35" s="104">
        <v>95.870999999999995</v>
      </c>
      <c r="G35" s="103">
        <f t="shared" si="1"/>
        <v>-5.499999999999261E-2</v>
      </c>
      <c r="H35" s="103">
        <v>-3</v>
      </c>
      <c r="I35" s="103">
        <f t="shared" si="2"/>
        <v>95.765999999999991</v>
      </c>
      <c r="J35" s="103">
        <v>3.5</v>
      </c>
      <c r="K35" s="64"/>
    </row>
    <row r="36" spans="1:11">
      <c r="A36" s="102">
        <v>33</v>
      </c>
      <c r="B36" s="103">
        <v>3.5</v>
      </c>
      <c r="C36" s="103">
        <f t="shared" si="0"/>
        <v>95.694999999999993</v>
      </c>
      <c r="D36" s="103">
        <v>-3</v>
      </c>
      <c r="E36" s="104">
        <v>95.772000000000006</v>
      </c>
      <c r="F36" s="104">
        <v>95.8</v>
      </c>
      <c r="G36" s="103">
        <f t="shared" si="1"/>
        <v>-2.7999999999991587E-2</v>
      </c>
      <c r="H36" s="103">
        <v>-3</v>
      </c>
      <c r="I36" s="103">
        <f t="shared" si="2"/>
        <v>95.694999999999993</v>
      </c>
      <c r="J36" s="103">
        <v>3.5</v>
      </c>
      <c r="K36" s="64"/>
    </row>
    <row r="37" spans="1:11">
      <c r="A37" s="102">
        <v>34</v>
      </c>
      <c r="B37" s="103">
        <v>3.5</v>
      </c>
      <c r="C37" s="103">
        <f t="shared" si="0"/>
        <v>95.567999999999998</v>
      </c>
      <c r="D37" s="103">
        <v>-3</v>
      </c>
      <c r="E37" s="104">
        <v>95.555000000000007</v>
      </c>
      <c r="F37" s="104">
        <v>95.673000000000002</v>
      </c>
      <c r="G37" s="103">
        <f t="shared" si="1"/>
        <v>-0.117999999999995</v>
      </c>
      <c r="H37" s="103">
        <v>-3</v>
      </c>
      <c r="I37" s="103">
        <f t="shared" si="2"/>
        <v>95.567999999999998</v>
      </c>
      <c r="J37" s="103">
        <v>3.5</v>
      </c>
      <c r="K37" s="64"/>
    </row>
    <row r="38" spans="1:11">
      <c r="A38" s="102">
        <v>35</v>
      </c>
      <c r="B38" s="103">
        <v>3.5</v>
      </c>
      <c r="C38" s="103">
        <f t="shared" si="0"/>
        <v>95.44</v>
      </c>
      <c r="D38" s="103">
        <v>-3</v>
      </c>
      <c r="E38" s="104">
        <v>95.427999999999997</v>
      </c>
      <c r="F38" s="104">
        <v>95.545000000000002</v>
      </c>
      <c r="G38" s="103">
        <f t="shared" si="1"/>
        <v>-0.11700000000000443</v>
      </c>
      <c r="H38" s="103">
        <v>-3</v>
      </c>
      <c r="I38" s="103">
        <f t="shared" si="2"/>
        <v>95.44</v>
      </c>
      <c r="J38" s="103">
        <v>3.5</v>
      </c>
      <c r="K38" s="64"/>
    </row>
    <row r="39" spans="1:11">
      <c r="A39" s="102">
        <v>36</v>
      </c>
      <c r="B39" s="103">
        <v>3.5</v>
      </c>
      <c r="C39" s="103">
        <f t="shared" si="0"/>
        <v>95.313000000000002</v>
      </c>
      <c r="D39" s="103">
        <v>-3</v>
      </c>
      <c r="E39" s="104">
        <v>95.331000000000003</v>
      </c>
      <c r="F39" s="104">
        <v>95.418000000000006</v>
      </c>
      <c r="G39" s="103">
        <f t="shared" si="1"/>
        <v>-8.7000000000003297E-2</v>
      </c>
      <c r="H39" s="103">
        <v>-3</v>
      </c>
      <c r="I39" s="103">
        <f t="shared" si="2"/>
        <v>95.313000000000002</v>
      </c>
      <c r="J39" s="103">
        <v>3.5</v>
      </c>
      <c r="K39" s="64"/>
    </row>
    <row r="40" spans="1:11">
      <c r="A40" s="102">
        <v>37</v>
      </c>
      <c r="B40" s="103">
        <v>3.5</v>
      </c>
      <c r="C40" s="103">
        <f t="shared" si="0"/>
        <v>95.185999999999993</v>
      </c>
      <c r="D40" s="103">
        <v>-3</v>
      </c>
      <c r="E40" s="104">
        <v>95.239000000000004</v>
      </c>
      <c r="F40" s="104">
        <v>95.290999999999997</v>
      </c>
      <c r="G40" s="103">
        <f t="shared" si="1"/>
        <v>-5.1999999999992497E-2</v>
      </c>
      <c r="H40" s="103">
        <v>-3</v>
      </c>
      <c r="I40" s="103">
        <f t="shared" si="2"/>
        <v>95.185999999999993</v>
      </c>
      <c r="J40" s="103">
        <v>3.5</v>
      </c>
      <c r="K40" s="64"/>
    </row>
    <row r="41" spans="1:11">
      <c r="A41" s="102">
        <v>38</v>
      </c>
      <c r="B41" s="103">
        <v>3.5</v>
      </c>
      <c r="C41" s="103">
        <f t="shared" si="0"/>
        <v>95.058999999999997</v>
      </c>
      <c r="D41" s="103">
        <v>-3</v>
      </c>
      <c r="E41" s="104">
        <v>95.176000000000002</v>
      </c>
      <c r="F41" s="104">
        <v>95.164000000000001</v>
      </c>
      <c r="G41" s="103">
        <f t="shared" si="1"/>
        <v>1.2000000000000455E-2</v>
      </c>
      <c r="H41" s="103">
        <v>-3</v>
      </c>
      <c r="I41" s="103">
        <f t="shared" si="2"/>
        <v>95.058999999999997</v>
      </c>
      <c r="J41" s="103">
        <v>3.5</v>
      </c>
      <c r="K41" s="64"/>
    </row>
    <row r="42" spans="1:11">
      <c r="A42" s="102">
        <v>39</v>
      </c>
      <c r="B42" s="103">
        <v>3.5</v>
      </c>
      <c r="C42" s="103">
        <f t="shared" si="0"/>
        <v>94.930999999999997</v>
      </c>
      <c r="D42" s="103">
        <v>-3</v>
      </c>
      <c r="E42" s="104">
        <v>95.007999999999996</v>
      </c>
      <c r="F42" s="104">
        <v>95.036000000000001</v>
      </c>
      <c r="G42" s="103">
        <f t="shared" si="1"/>
        <v>-2.8000000000005798E-2</v>
      </c>
      <c r="H42" s="103">
        <v>-3</v>
      </c>
      <c r="I42" s="103">
        <f t="shared" si="2"/>
        <v>94.930999999999997</v>
      </c>
      <c r="J42" s="103">
        <v>3.5</v>
      </c>
      <c r="K42" s="64"/>
    </row>
    <row r="43" spans="1:11">
      <c r="A43" s="102">
        <v>40</v>
      </c>
      <c r="B43" s="103">
        <v>3.5</v>
      </c>
      <c r="C43" s="103">
        <f t="shared" si="0"/>
        <v>95.804000000000002</v>
      </c>
      <c r="D43" s="103">
        <v>-3</v>
      </c>
      <c r="E43" s="104">
        <v>94.801000000000002</v>
      </c>
      <c r="F43" s="104">
        <v>95.909000000000006</v>
      </c>
      <c r="G43" s="103">
        <f t="shared" si="1"/>
        <v>-1.1080000000000041</v>
      </c>
      <c r="H43" s="103">
        <v>-3</v>
      </c>
      <c r="I43" s="103">
        <f t="shared" si="2"/>
        <v>95.804000000000002</v>
      </c>
      <c r="J43" s="103">
        <v>3.5</v>
      </c>
      <c r="K43" s="64"/>
    </row>
    <row r="44" spans="1:11">
      <c r="A44" s="102">
        <v>41</v>
      </c>
      <c r="B44" s="103">
        <v>3.5</v>
      </c>
      <c r="C44" s="103">
        <f t="shared" si="0"/>
        <v>94.676999999999992</v>
      </c>
      <c r="D44" s="103">
        <v>-3</v>
      </c>
      <c r="E44" s="104">
        <v>94.694999999999993</v>
      </c>
      <c r="F44" s="104">
        <v>94.781999999999996</v>
      </c>
      <c r="G44" s="103">
        <f t="shared" si="1"/>
        <v>-8.7000000000003297E-2</v>
      </c>
      <c r="H44" s="103">
        <v>-3</v>
      </c>
      <c r="I44" s="103">
        <f t="shared" si="2"/>
        <v>94.676999999999992</v>
      </c>
      <c r="J44" s="103">
        <v>3.5</v>
      </c>
      <c r="K44" s="64"/>
    </row>
    <row r="45" spans="1:11">
      <c r="A45" s="102">
        <v>42</v>
      </c>
      <c r="B45" s="103">
        <v>3.5</v>
      </c>
      <c r="C45" s="103">
        <f t="shared" si="0"/>
        <v>94.55</v>
      </c>
      <c r="D45" s="103">
        <v>-3</v>
      </c>
      <c r="E45" s="104">
        <v>94.563999999999993</v>
      </c>
      <c r="F45" s="104">
        <v>94.655000000000001</v>
      </c>
      <c r="G45" s="103">
        <f t="shared" si="1"/>
        <v>-9.1000000000008185E-2</v>
      </c>
      <c r="H45" s="103">
        <v>-3</v>
      </c>
      <c r="I45" s="103">
        <f t="shared" si="2"/>
        <v>94.55</v>
      </c>
      <c r="J45" s="103">
        <v>3.5</v>
      </c>
      <c r="K45" s="64"/>
    </row>
    <row r="46" spans="1:11">
      <c r="A46" s="102">
        <v>43</v>
      </c>
      <c r="B46" s="103">
        <v>3.5</v>
      </c>
      <c r="C46" s="103">
        <f t="shared" si="0"/>
        <v>94.421999999999997</v>
      </c>
      <c r="D46" s="103">
        <v>-3</v>
      </c>
      <c r="E46" s="104">
        <v>94.492000000000004</v>
      </c>
      <c r="F46" s="104">
        <v>94.527000000000001</v>
      </c>
      <c r="G46" s="103">
        <f t="shared" si="1"/>
        <v>-3.4999999999996589E-2</v>
      </c>
      <c r="H46" s="103">
        <v>-3</v>
      </c>
      <c r="I46" s="103">
        <f t="shared" si="2"/>
        <v>94.421999999999997</v>
      </c>
      <c r="J46" s="103">
        <v>3.5</v>
      </c>
      <c r="K46" s="64"/>
    </row>
    <row r="47" spans="1:11">
      <c r="A47" s="102">
        <v>44</v>
      </c>
      <c r="B47" s="103">
        <v>3.5</v>
      </c>
      <c r="C47" s="103">
        <f t="shared" si="0"/>
        <v>94.295000000000002</v>
      </c>
      <c r="D47" s="103">
        <v>-3</v>
      </c>
      <c r="E47" s="104">
        <v>94.459000000000003</v>
      </c>
      <c r="F47" s="104">
        <v>94.4</v>
      </c>
      <c r="G47" s="103">
        <f t="shared" si="1"/>
        <v>5.8999999999997499E-2</v>
      </c>
      <c r="H47" s="103">
        <v>-3</v>
      </c>
      <c r="I47" s="103">
        <f t="shared" si="2"/>
        <v>94.295000000000002</v>
      </c>
      <c r="J47" s="103">
        <v>3.5</v>
      </c>
      <c r="K47" s="64"/>
    </row>
    <row r="48" spans="1:11">
      <c r="A48" s="102">
        <v>45</v>
      </c>
      <c r="B48" s="103">
        <v>3.5</v>
      </c>
      <c r="C48" s="103">
        <f t="shared" si="0"/>
        <v>94.11399999999999</v>
      </c>
      <c r="D48" s="103">
        <v>-3</v>
      </c>
      <c r="E48" s="104">
        <v>94.591999999999999</v>
      </c>
      <c r="F48" s="104">
        <v>94.218999999999994</v>
      </c>
      <c r="G48" s="103">
        <f t="shared" si="1"/>
        <v>0.37300000000000466</v>
      </c>
      <c r="H48" s="103">
        <v>-3</v>
      </c>
      <c r="I48" s="103">
        <f t="shared" si="2"/>
        <v>94.11399999999999</v>
      </c>
      <c r="J48" s="103">
        <v>3.5</v>
      </c>
      <c r="K48" s="64"/>
    </row>
    <row r="49" spans="1:11">
      <c r="A49" s="102">
        <v>46</v>
      </c>
      <c r="B49" s="103">
        <v>3.5</v>
      </c>
      <c r="C49" s="103">
        <f t="shared" si="0"/>
        <v>93.932999999999993</v>
      </c>
      <c r="D49" s="103">
        <v>-3</v>
      </c>
      <c r="E49" s="104">
        <v>94.007999999999996</v>
      </c>
      <c r="F49" s="104">
        <v>94.037999999999997</v>
      </c>
      <c r="G49" s="103">
        <f t="shared" si="1"/>
        <v>-3.0000000000001137E-2</v>
      </c>
      <c r="H49" s="103">
        <v>-3</v>
      </c>
      <c r="I49" s="103">
        <f t="shared" si="2"/>
        <v>93.932999999999993</v>
      </c>
      <c r="J49" s="103">
        <v>3.5</v>
      </c>
      <c r="K49" s="64"/>
    </row>
    <row r="50" spans="1:11">
      <c r="A50" s="102">
        <v>47</v>
      </c>
      <c r="B50" s="103">
        <v>3.5</v>
      </c>
      <c r="C50" s="103">
        <f t="shared" si="0"/>
        <v>93.751999999999995</v>
      </c>
      <c r="D50" s="103">
        <v>-3</v>
      </c>
      <c r="E50" s="104">
        <v>94.070999999999998</v>
      </c>
      <c r="F50" s="104">
        <v>93.856999999999999</v>
      </c>
      <c r="G50" s="103">
        <f t="shared" si="1"/>
        <v>0.21399999999999864</v>
      </c>
      <c r="H50" s="103">
        <v>-3</v>
      </c>
      <c r="I50" s="103">
        <f t="shared" si="2"/>
        <v>93.751999999999995</v>
      </c>
      <c r="J50" s="103">
        <v>3.5</v>
      </c>
      <c r="K50" s="64"/>
    </row>
    <row r="51" spans="1:11">
      <c r="A51" s="102">
        <v>48</v>
      </c>
      <c r="B51" s="103">
        <v>3.5</v>
      </c>
      <c r="C51" s="103">
        <f t="shared" si="0"/>
        <v>93.570999999999998</v>
      </c>
      <c r="D51" s="103">
        <v>-3</v>
      </c>
      <c r="E51" s="104">
        <v>93.706000000000003</v>
      </c>
      <c r="F51" s="104">
        <v>93.676000000000002</v>
      </c>
      <c r="G51" s="103">
        <f t="shared" si="1"/>
        <v>3.0000000000001137E-2</v>
      </c>
      <c r="H51" s="103">
        <v>-3</v>
      </c>
      <c r="I51" s="103">
        <f t="shared" si="2"/>
        <v>93.570999999999998</v>
      </c>
      <c r="J51" s="103">
        <v>3.5</v>
      </c>
      <c r="K51" s="64"/>
    </row>
    <row r="52" spans="1:11">
      <c r="A52" s="102">
        <v>49</v>
      </c>
      <c r="B52" s="103">
        <v>3.5</v>
      </c>
      <c r="C52" s="103">
        <f t="shared" si="0"/>
        <v>93.39</v>
      </c>
      <c r="D52" s="103">
        <v>-3</v>
      </c>
      <c r="E52" s="104">
        <v>93.597999999999999</v>
      </c>
      <c r="F52" s="104">
        <v>93.495000000000005</v>
      </c>
      <c r="G52" s="103">
        <f t="shared" si="1"/>
        <v>0.10299999999999443</v>
      </c>
      <c r="H52" s="103">
        <v>-3</v>
      </c>
      <c r="I52" s="103">
        <f t="shared" si="2"/>
        <v>93.39</v>
      </c>
      <c r="J52" s="103">
        <v>3.5</v>
      </c>
      <c r="K52" s="64"/>
    </row>
    <row r="53" spans="1:11">
      <c r="A53" s="102">
        <v>50</v>
      </c>
      <c r="B53" s="103">
        <v>3.5</v>
      </c>
      <c r="C53" s="103">
        <f t="shared" si="0"/>
        <v>93.208999999999989</v>
      </c>
      <c r="D53" s="103">
        <v>-3</v>
      </c>
      <c r="E53" s="104">
        <v>93.47</v>
      </c>
      <c r="F53" s="104">
        <v>93.313999999999993</v>
      </c>
      <c r="G53" s="103">
        <f t="shared" si="1"/>
        <v>0.15600000000000591</v>
      </c>
      <c r="H53" s="103">
        <v>-3</v>
      </c>
      <c r="I53" s="103">
        <f t="shared" si="2"/>
        <v>93.208999999999989</v>
      </c>
      <c r="J53" s="103">
        <v>3.5</v>
      </c>
      <c r="K53" s="64"/>
    </row>
    <row r="54" spans="1:11">
      <c r="A54" s="102">
        <v>51</v>
      </c>
      <c r="B54" s="103">
        <v>3.5</v>
      </c>
      <c r="C54" s="103">
        <f t="shared" si="0"/>
        <v>93.027999999999992</v>
      </c>
      <c r="D54" s="103">
        <v>-3</v>
      </c>
      <c r="E54" s="104">
        <v>93.090999999999994</v>
      </c>
      <c r="F54" s="104">
        <v>93.132999999999996</v>
      </c>
      <c r="G54" s="103">
        <f t="shared" si="1"/>
        <v>-4.2000000000001592E-2</v>
      </c>
      <c r="H54" s="103">
        <v>-3</v>
      </c>
      <c r="I54" s="103">
        <f t="shared" si="2"/>
        <v>93.027999999999992</v>
      </c>
      <c r="J54" s="103">
        <v>3.5</v>
      </c>
      <c r="K54" s="64"/>
    </row>
    <row r="55" spans="1:11">
      <c r="A55" s="102">
        <v>52</v>
      </c>
      <c r="B55" s="103">
        <v>3.5</v>
      </c>
      <c r="C55" s="103">
        <f t="shared" si="0"/>
        <v>92.846999999999994</v>
      </c>
      <c r="D55" s="103">
        <v>-3</v>
      </c>
      <c r="E55" s="104">
        <v>93.332999999999998</v>
      </c>
      <c r="F55" s="104">
        <v>92.951999999999998</v>
      </c>
      <c r="G55" s="103">
        <f t="shared" si="1"/>
        <v>0.38100000000000023</v>
      </c>
      <c r="H55" s="103">
        <v>-3</v>
      </c>
      <c r="I55" s="103">
        <f t="shared" si="2"/>
        <v>92.846999999999994</v>
      </c>
      <c r="J55" s="103">
        <v>3.5</v>
      </c>
      <c r="K55" s="64"/>
    </row>
    <row r="56" spans="1:11">
      <c r="A56" s="102">
        <v>53</v>
      </c>
      <c r="B56" s="103">
        <v>3.5</v>
      </c>
      <c r="C56" s="103">
        <f t="shared" si="0"/>
        <v>92.665999999999997</v>
      </c>
      <c r="D56" s="103">
        <v>-3</v>
      </c>
      <c r="E56" s="104">
        <v>92.692999999999998</v>
      </c>
      <c r="F56" s="104">
        <v>92.771000000000001</v>
      </c>
      <c r="G56" s="103">
        <f t="shared" si="1"/>
        <v>-7.8000000000002956E-2</v>
      </c>
      <c r="H56" s="103">
        <v>-3</v>
      </c>
      <c r="I56" s="103">
        <f t="shared" si="2"/>
        <v>92.665999999999997</v>
      </c>
      <c r="J56" s="103">
        <v>3.5</v>
      </c>
      <c r="K56" s="64"/>
    </row>
    <row r="57" spans="1:11">
      <c r="A57" s="102">
        <v>54</v>
      </c>
      <c r="B57" s="103">
        <v>3.5</v>
      </c>
      <c r="C57" s="103">
        <f t="shared" si="0"/>
        <v>92.484999999999999</v>
      </c>
      <c r="D57" s="103">
        <v>-3</v>
      </c>
      <c r="E57" s="104">
        <v>92.400999999999996</v>
      </c>
      <c r="F57" s="104">
        <v>92.59</v>
      </c>
      <c r="G57" s="103">
        <f t="shared" si="1"/>
        <v>-0.18900000000000716</v>
      </c>
      <c r="H57" s="103">
        <v>-3</v>
      </c>
      <c r="I57" s="103">
        <f t="shared" si="2"/>
        <v>92.484999999999999</v>
      </c>
      <c r="J57" s="103">
        <v>3.5</v>
      </c>
      <c r="K57" s="64"/>
    </row>
    <row r="58" spans="1:11">
      <c r="A58" s="102">
        <v>55</v>
      </c>
      <c r="B58" s="103">
        <v>3.5</v>
      </c>
      <c r="C58" s="103">
        <f t="shared" si="0"/>
        <v>92.24799999999999</v>
      </c>
      <c r="D58" s="103">
        <v>-3</v>
      </c>
      <c r="E58" s="104">
        <v>92.26</v>
      </c>
      <c r="F58" s="104">
        <v>92.352999999999994</v>
      </c>
      <c r="G58" s="103">
        <f t="shared" si="1"/>
        <v>-9.2999999999989313E-2</v>
      </c>
      <c r="H58" s="103">
        <v>-3</v>
      </c>
      <c r="I58" s="103">
        <f t="shared" si="2"/>
        <v>92.24799999999999</v>
      </c>
      <c r="J58" s="103">
        <v>3.5</v>
      </c>
      <c r="K58" s="64"/>
    </row>
    <row r="59" spans="1:11">
      <c r="A59" s="102">
        <v>56</v>
      </c>
      <c r="B59" s="103">
        <v>3.5</v>
      </c>
      <c r="C59" s="103">
        <f t="shared" si="0"/>
        <v>91.953000000000003</v>
      </c>
      <c r="D59" s="103">
        <v>-3</v>
      </c>
      <c r="E59" s="104">
        <v>92.141999999999996</v>
      </c>
      <c r="F59" s="104">
        <v>92.058000000000007</v>
      </c>
      <c r="G59" s="103">
        <f t="shared" si="1"/>
        <v>8.3999999999988972E-2</v>
      </c>
      <c r="H59" s="103">
        <v>-3</v>
      </c>
      <c r="I59" s="103">
        <f t="shared" si="2"/>
        <v>91.953000000000003</v>
      </c>
      <c r="J59" s="103">
        <v>3.5</v>
      </c>
      <c r="K59" s="64"/>
    </row>
    <row r="60" spans="1:11">
      <c r="A60" s="102">
        <v>57</v>
      </c>
      <c r="B60" s="103">
        <v>3.5</v>
      </c>
      <c r="C60" s="103">
        <f t="shared" si="0"/>
        <v>91.658000000000001</v>
      </c>
      <c r="D60" s="103">
        <v>-3</v>
      </c>
      <c r="E60" s="104">
        <v>91.655000000000001</v>
      </c>
      <c r="F60" s="104">
        <v>91.763000000000005</v>
      </c>
      <c r="G60" s="103">
        <f t="shared" si="1"/>
        <v>-0.10800000000000409</v>
      </c>
      <c r="H60" s="103">
        <v>-3</v>
      </c>
      <c r="I60" s="103">
        <f t="shared" si="2"/>
        <v>91.658000000000001</v>
      </c>
      <c r="J60" s="103">
        <v>3.5</v>
      </c>
      <c r="K60" s="64"/>
    </row>
    <row r="61" spans="1:11">
      <c r="A61" s="102">
        <v>58</v>
      </c>
      <c r="B61" s="103">
        <v>3.5</v>
      </c>
      <c r="C61" s="103">
        <f t="shared" si="0"/>
        <v>91.363</v>
      </c>
      <c r="D61" s="103">
        <v>-3</v>
      </c>
      <c r="E61" s="104">
        <v>91.495999999999995</v>
      </c>
      <c r="F61" s="104">
        <v>91.468000000000004</v>
      </c>
      <c r="G61" s="103">
        <f t="shared" si="1"/>
        <v>2.7999999999991587E-2</v>
      </c>
      <c r="H61" s="103">
        <v>-3</v>
      </c>
      <c r="I61" s="103">
        <f t="shared" si="2"/>
        <v>91.363</v>
      </c>
      <c r="J61" s="103">
        <v>3.5</v>
      </c>
      <c r="K61" s="64"/>
    </row>
    <row r="62" spans="1:11">
      <c r="A62" s="102">
        <v>59</v>
      </c>
      <c r="B62" s="103">
        <v>3.5</v>
      </c>
      <c r="C62" s="103">
        <f t="shared" si="0"/>
        <v>91.069000000000003</v>
      </c>
      <c r="D62" s="103">
        <v>-3</v>
      </c>
      <c r="E62" s="104">
        <v>91.661000000000001</v>
      </c>
      <c r="F62" s="104">
        <v>91.174000000000007</v>
      </c>
      <c r="G62" s="103">
        <f t="shared" si="1"/>
        <v>0.48699999999999477</v>
      </c>
      <c r="H62" s="103">
        <v>-3</v>
      </c>
      <c r="I62" s="103">
        <f t="shared" si="2"/>
        <v>91.069000000000003</v>
      </c>
      <c r="J62" s="103">
        <v>3.5</v>
      </c>
      <c r="K62" s="64"/>
    </row>
    <row r="63" spans="1:11">
      <c r="A63" s="102">
        <v>60</v>
      </c>
      <c r="B63" s="103">
        <v>3.5</v>
      </c>
      <c r="C63" s="103">
        <f t="shared" si="0"/>
        <v>90.774000000000001</v>
      </c>
      <c r="D63" s="103">
        <v>-3</v>
      </c>
      <c r="E63" s="104">
        <v>90.826999999999998</v>
      </c>
      <c r="F63" s="104">
        <v>90.879000000000005</v>
      </c>
      <c r="G63" s="103">
        <f t="shared" si="1"/>
        <v>-5.2000000000006708E-2</v>
      </c>
      <c r="H63" s="103">
        <v>-3</v>
      </c>
      <c r="I63" s="103">
        <f t="shared" si="2"/>
        <v>90.774000000000001</v>
      </c>
      <c r="J63" s="103">
        <v>3.5</v>
      </c>
      <c r="K63" s="64"/>
    </row>
    <row r="64" spans="1:11">
      <c r="A64" s="102">
        <v>61</v>
      </c>
      <c r="B64" s="103">
        <v>3.5</v>
      </c>
      <c r="C64" s="103">
        <f t="shared" si="0"/>
        <v>90.478999999999999</v>
      </c>
      <c r="D64" s="103">
        <v>-3</v>
      </c>
      <c r="E64" s="104">
        <v>90.724999999999994</v>
      </c>
      <c r="F64" s="104">
        <v>90.584000000000003</v>
      </c>
      <c r="G64" s="103">
        <f t="shared" si="1"/>
        <v>0.14099999999999113</v>
      </c>
      <c r="H64" s="103">
        <v>-3</v>
      </c>
      <c r="I64" s="103">
        <f t="shared" si="2"/>
        <v>90.478999999999999</v>
      </c>
      <c r="J64" s="103">
        <v>3.5</v>
      </c>
      <c r="K64" s="64"/>
    </row>
    <row r="65" spans="1:11">
      <c r="A65" s="102">
        <v>62</v>
      </c>
      <c r="B65" s="103">
        <v>3.5</v>
      </c>
      <c r="C65" s="103">
        <f t="shared" si="0"/>
        <v>90.183999999999997</v>
      </c>
      <c r="D65" s="103">
        <v>-3</v>
      </c>
      <c r="E65" s="104">
        <v>90.626999999999995</v>
      </c>
      <c r="F65" s="104">
        <v>90.289000000000001</v>
      </c>
      <c r="G65" s="103">
        <f t="shared" si="1"/>
        <v>0.33799999999999386</v>
      </c>
      <c r="H65" s="103">
        <v>-3</v>
      </c>
      <c r="I65" s="103">
        <f t="shared" si="2"/>
        <v>90.183999999999997</v>
      </c>
      <c r="J65" s="103">
        <v>3.5</v>
      </c>
      <c r="K65" s="64"/>
    </row>
    <row r="66" spans="1:11">
      <c r="A66" s="102">
        <v>63</v>
      </c>
      <c r="B66" s="103">
        <v>3.5</v>
      </c>
      <c r="C66" s="103">
        <f t="shared" si="0"/>
        <v>89.89</v>
      </c>
      <c r="D66" s="103">
        <v>-3</v>
      </c>
      <c r="E66" s="104">
        <v>89.915000000000006</v>
      </c>
      <c r="F66" s="104">
        <v>89.995000000000005</v>
      </c>
      <c r="G66" s="103">
        <f t="shared" si="1"/>
        <v>-7.9999999999998295E-2</v>
      </c>
      <c r="H66" s="103">
        <v>-3</v>
      </c>
      <c r="I66" s="103">
        <f t="shared" si="2"/>
        <v>89.89</v>
      </c>
      <c r="J66" s="103">
        <v>3.5</v>
      </c>
      <c r="K66" s="64"/>
    </row>
    <row r="67" spans="1:11">
      <c r="A67" s="102">
        <v>64</v>
      </c>
      <c r="B67" s="103">
        <v>3.5</v>
      </c>
      <c r="C67" s="103">
        <f t="shared" si="0"/>
        <v>89.594999999999999</v>
      </c>
      <c r="D67" s="103">
        <v>-3</v>
      </c>
      <c r="E67" s="104">
        <v>89.721000000000004</v>
      </c>
      <c r="F67" s="104">
        <v>89.7</v>
      </c>
      <c r="G67" s="103">
        <f t="shared" si="1"/>
        <v>2.1000000000000796E-2</v>
      </c>
      <c r="H67" s="103">
        <v>-3</v>
      </c>
      <c r="I67" s="103">
        <f t="shared" si="2"/>
        <v>89.594999999999999</v>
      </c>
      <c r="J67" s="103">
        <v>3.5</v>
      </c>
      <c r="K67" s="64"/>
    </row>
    <row r="68" spans="1:11">
      <c r="A68" s="102">
        <v>65</v>
      </c>
      <c r="B68" s="103">
        <v>3.5</v>
      </c>
      <c r="C68" s="103">
        <f t="shared" ref="C68:C86" si="3">F68+((D68/100)*B68)</f>
        <v>89.24499999999999</v>
      </c>
      <c r="D68" s="103">
        <v>-3</v>
      </c>
      <c r="E68" s="104">
        <v>89.731999999999999</v>
      </c>
      <c r="F68" s="104">
        <v>89.35</v>
      </c>
      <c r="G68" s="103">
        <f t="shared" ref="G68:G86" si="4">E68-F68</f>
        <v>0.382000000000005</v>
      </c>
      <c r="H68" s="103">
        <v>-3</v>
      </c>
      <c r="I68" s="103">
        <f t="shared" si="2"/>
        <v>89.24499999999999</v>
      </c>
      <c r="J68" s="103">
        <v>3.5</v>
      </c>
      <c r="K68" s="64"/>
    </row>
    <row r="69" spans="1:11">
      <c r="A69" s="102">
        <v>66</v>
      </c>
      <c r="B69" s="103">
        <v>3.5</v>
      </c>
      <c r="C69" s="103">
        <f t="shared" si="3"/>
        <v>88.894999999999996</v>
      </c>
      <c r="D69" s="103">
        <v>-3</v>
      </c>
      <c r="E69" s="104">
        <v>88.962000000000003</v>
      </c>
      <c r="F69" s="104">
        <v>89</v>
      </c>
      <c r="G69" s="103">
        <f t="shared" si="4"/>
        <v>-3.7999999999996703E-2</v>
      </c>
      <c r="H69" s="103">
        <v>-3</v>
      </c>
      <c r="I69" s="103">
        <f t="shared" ref="I69:I86" si="5">F69+((H69/100)*J69)</f>
        <v>88.894999999999996</v>
      </c>
      <c r="J69" s="103">
        <v>3.5</v>
      </c>
      <c r="K69" s="64"/>
    </row>
    <row r="70" spans="1:11">
      <c r="A70" s="102">
        <v>67</v>
      </c>
      <c r="B70" s="103">
        <v>3.5</v>
      </c>
      <c r="C70" s="103">
        <f t="shared" si="3"/>
        <v>88.545000000000002</v>
      </c>
      <c r="D70" s="103">
        <v>-3</v>
      </c>
      <c r="E70" s="104">
        <v>88.694999999999993</v>
      </c>
      <c r="F70" s="104">
        <v>88.65</v>
      </c>
      <c r="G70" s="103">
        <f t="shared" si="4"/>
        <v>4.4999999999987494E-2</v>
      </c>
      <c r="H70" s="103">
        <v>-3</v>
      </c>
      <c r="I70" s="103">
        <f t="shared" si="5"/>
        <v>88.545000000000002</v>
      </c>
      <c r="J70" s="103">
        <v>3.5</v>
      </c>
      <c r="K70" s="64"/>
    </row>
    <row r="71" spans="1:11">
      <c r="A71" s="102">
        <v>68</v>
      </c>
      <c r="B71" s="103">
        <v>3.5</v>
      </c>
      <c r="C71" s="103">
        <f t="shared" si="3"/>
        <v>88.194999999999993</v>
      </c>
      <c r="D71" s="103">
        <v>-3</v>
      </c>
      <c r="E71" s="104">
        <v>88.522000000000006</v>
      </c>
      <c r="F71" s="104">
        <v>88.3</v>
      </c>
      <c r="G71" s="103">
        <f t="shared" si="4"/>
        <v>0.22200000000000841</v>
      </c>
      <c r="H71" s="103">
        <v>-3</v>
      </c>
      <c r="I71" s="103">
        <f t="shared" si="5"/>
        <v>88.194999999999993</v>
      </c>
      <c r="J71" s="103">
        <v>3.5</v>
      </c>
      <c r="K71" s="64"/>
    </row>
    <row r="72" spans="1:11">
      <c r="A72" s="102">
        <v>69</v>
      </c>
      <c r="B72" s="103">
        <v>3.5</v>
      </c>
      <c r="C72" s="103">
        <f t="shared" si="3"/>
        <v>87.844999999999999</v>
      </c>
      <c r="D72" s="103">
        <v>-3</v>
      </c>
      <c r="E72" s="104">
        <v>87.766999999999996</v>
      </c>
      <c r="F72" s="104">
        <v>87.95</v>
      </c>
      <c r="G72" s="103">
        <f t="shared" si="4"/>
        <v>-0.18300000000000693</v>
      </c>
      <c r="H72" s="103">
        <v>-3</v>
      </c>
      <c r="I72" s="103">
        <f t="shared" si="5"/>
        <v>87.844999999999999</v>
      </c>
      <c r="J72" s="103">
        <v>3.5</v>
      </c>
      <c r="K72" s="64"/>
    </row>
    <row r="73" spans="1:11">
      <c r="A73" s="102">
        <v>70</v>
      </c>
      <c r="B73" s="103">
        <v>3.5</v>
      </c>
      <c r="C73" s="103">
        <f t="shared" si="3"/>
        <v>87.49499999999999</v>
      </c>
      <c r="D73" s="103">
        <v>-3</v>
      </c>
      <c r="E73" s="104">
        <v>87.626999999999995</v>
      </c>
      <c r="F73" s="104">
        <v>87.6</v>
      </c>
      <c r="G73" s="103">
        <f t="shared" si="4"/>
        <v>2.7000000000001023E-2</v>
      </c>
      <c r="H73" s="103">
        <v>-3</v>
      </c>
      <c r="I73" s="103">
        <f t="shared" si="5"/>
        <v>87.49499999999999</v>
      </c>
      <c r="J73" s="103">
        <v>3.5</v>
      </c>
      <c r="K73" s="64"/>
    </row>
    <row r="74" spans="1:11">
      <c r="A74" s="102">
        <v>71</v>
      </c>
      <c r="B74" s="103">
        <v>3.5</v>
      </c>
      <c r="C74" s="103">
        <f t="shared" si="3"/>
        <v>87.063999999999993</v>
      </c>
      <c r="D74" s="103">
        <v>-3</v>
      </c>
      <c r="E74" s="104">
        <v>87.146000000000001</v>
      </c>
      <c r="F74" s="104">
        <v>87.168999999999997</v>
      </c>
      <c r="G74" s="103">
        <f t="shared" si="4"/>
        <v>-2.2999999999996135E-2</v>
      </c>
      <c r="H74" s="103">
        <v>-3</v>
      </c>
      <c r="I74" s="103">
        <f t="shared" si="5"/>
        <v>87.063999999999993</v>
      </c>
      <c r="J74" s="103">
        <v>3.5</v>
      </c>
      <c r="K74" s="64"/>
    </row>
    <row r="75" spans="1:11">
      <c r="A75" s="102">
        <v>72</v>
      </c>
      <c r="B75" s="103">
        <v>3.5</v>
      </c>
      <c r="C75" s="103">
        <f t="shared" si="3"/>
        <v>86.632999999999996</v>
      </c>
      <c r="D75" s="103">
        <v>-3</v>
      </c>
      <c r="E75" s="104">
        <v>86.686999999999998</v>
      </c>
      <c r="F75" s="104">
        <v>86.738</v>
      </c>
      <c r="G75" s="103">
        <f t="shared" si="4"/>
        <v>-5.1000000000001933E-2</v>
      </c>
      <c r="H75" s="103">
        <v>-3</v>
      </c>
      <c r="I75" s="103">
        <f t="shared" si="5"/>
        <v>86.632999999999996</v>
      </c>
      <c r="J75" s="103">
        <v>3.5</v>
      </c>
      <c r="K75" s="64"/>
    </row>
    <row r="76" spans="1:11">
      <c r="A76" s="102">
        <v>73</v>
      </c>
      <c r="B76" s="103">
        <v>3.5</v>
      </c>
      <c r="C76" s="103">
        <f t="shared" si="3"/>
        <v>86.203000000000003</v>
      </c>
      <c r="D76" s="103">
        <v>-3</v>
      </c>
      <c r="E76" s="104">
        <v>86.569000000000003</v>
      </c>
      <c r="F76" s="104">
        <v>86.308000000000007</v>
      </c>
      <c r="G76" s="103">
        <f t="shared" si="4"/>
        <v>0.26099999999999568</v>
      </c>
      <c r="H76" s="103">
        <v>-3</v>
      </c>
      <c r="I76" s="103">
        <f t="shared" si="5"/>
        <v>86.203000000000003</v>
      </c>
      <c r="J76" s="103">
        <v>3.5</v>
      </c>
      <c r="K76" s="64"/>
    </row>
    <row r="77" spans="1:11">
      <c r="A77" s="102">
        <v>74</v>
      </c>
      <c r="B77" s="103">
        <v>3.5</v>
      </c>
      <c r="C77" s="103">
        <f t="shared" si="3"/>
        <v>85.771999999999991</v>
      </c>
      <c r="D77" s="103">
        <v>-3</v>
      </c>
      <c r="E77" s="104">
        <v>85.807000000000002</v>
      </c>
      <c r="F77" s="104">
        <v>85.876999999999995</v>
      </c>
      <c r="G77" s="103">
        <f t="shared" si="4"/>
        <v>-6.9999999999993179E-2</v>
      </c>
      <c r="H77" s="103">
        <v>-3</v>
      </c>
      <c r="I77" s="103">
        <f t="shared" si="5"/>
        <v>85.771999999999991</v>
      </c>
      <c r="J77" s="103">
        <v>3.5</v>
      </c>
      <c r="K77" s="64"/>
    </row>
    <row r="78" spans="1:11">
      <c r="A78" s="102">
        <v>75</v>
      </c>
      <c r="B78" s="103">
        <v>3.5</v>
      </c>
      <c r="C78" s="103">
        <f t="shared" si="3"/>
        <v>85.340999999999994</v>
      </c>
      <c r="D78" s="103">
        <v>-3</v>
      </c>
      <c r="E78" s="104">
        <v>85.641999999999996</v>
      </c>
      <c r="F78" s="104">
        <v>85.445999999999998</v>
      </c>
      <c r="G78" s="103">
        <f t="shared" si="4"/>
        <v>0.19599999999999795</v>
      </c>
      <c r="H78" s="103">
        <v>-3</v>
      </c>
      <c r="I78" s="103">
        <f t="shared" si="5"/>
        <v>85.340999999999994</v>
      </c>
      <c r="J78" s="103">
        <v>3.5</v>
      </c>
      <c r="K78" s="64"/>
    </row>
    <row r="79" spans="1:11">
      <c r="A79" s="102">
        <v>76</v>
      </c>
      <c r="B79" s="103">
        <v>3.5</v>
      </c>
      <c r="C79" s="103">
        <f t="shared" si="3"/>
        <v>84.932000000000002</v>
      </c>
      <c r="D79" s="103">
        <v>-3</v>
      </c>
      <c r="E79" s="104">
        <v>84.974999999999994</v>
      </c>
      <c r="F79" s="104">
        <v>85.037000000000006</v>
      </c>
      <c r="G79" s="103">
        <f t="shared" si="4"/>
        <v>-6.2000000000011823E-2</v>
      </c>
      <c r="H79" s="103">
        <v>-3</v>
      </c>
      <c r="I79" s="103">
        <f t="shared" si="5"/>
        <v>84.932000000000002</v>
      </c>
      <c r="J79" s="103">
        <v>3.5</v>
      </c>
      <c r="K79" s="64"/>
    </row>
    <row r="80" spans="1:11">
      <c r="A80" s="102">
        <v>77</v>
      </c>
      <c r="B80" s="103">
        <v>3.5</v>
      </c>
      <c r="C80" s="103">
        <f t="shared" si="3"/>
        <v>84.673999999999992</v>
      </c>
      <c r="D80" s="103">
        <v>-3</v>
      </c>
      <c r="E80" s="104">
        <v>84.662000000000006</v>
      </c>
      <c r="F80" s="104">
        <v>84.778999999999996</v>
      </c>
      <c r="G80" s="103">
        <f t="shared" si="4"/>
        <v>-0.11699999999999022</v>
      </c>
      <c r="H80" s="103">
        <v>-3</v>
      </c>
      <c r="I80" s="103">
        <f t="shared" si="5"/>
        <v>84.673999999999992</v>
      </c>
      <c r="J80" s="103">
        <v>3.5</v>
      </c>
      <c r="K80" s="64"/>
    </row>
    <row r="81" spans="1:12">
      <c r="A81" s="102">
        <v>78</v>
      </c>
      <c r="B81" s="103">
        <v>3.5</v>
      </c>
      <c r="C81" s="103">
        <f t="shared" si="3"/>
        <v>84.566000000000003</v>
      </c>
      <c r="D81" s="103">
        <v>-3</v>
      </c>
      <c r="E81" s="104">
        <v>84.54</v>
      </c>
      <c r="F81" s="104">
        <v>84.671000000000006</v>
      </c>
      <c r="G81" s="103">
        <f t="shared" si="4"/>
        <v>-0.13100000000000023</v>
      </c>
      <c r="H81" s="103">
        <v>-3</v>
      </c>
      <c r="I81" s="103">
        <f t="shared" si="5"/>
        <v>84.566000000000003</v>
      </c>
      <c r="J81" s="103">
        <v>3.5</v>
      </c>
      <c r="K81" s="64"/>
    </row>
    <row r="82" spans="1:12">
      <c r="A82" s="102">
        <v>79</v>
      </c>
      <c r="B82" s="103">
        <v>3.5</v>
      </c>
      <c r="C82" s="103">
        <f t="shared" si="3"/>
        <v>84.480999999999995</v>
      </c>
      <c r="D82" s="103">
        <v>-3</v>
      </c>
      <c r="E82" s="104">
        <v>84.646000000000001</v>
      </c>
      <c r="F82" s="104">
        <v>84.585999999999999</v>
      </c>
      <c r="G82" s="103">
        <f t="shared" si="4"/>
        <v>6.0000000000002274E-2</v>
      </c>
      <c r="H82" s="103">
        <v>-3</v>
      </c>
      <c r="I82" s="103">
        <f t="shared" si="5"/>
        <v>84.480999999999995</v>
      </c>
      <c r="J82" s="103">
        <v>3.5</v>
      </c>
      <c r="K82" s="64"/>
    </row>
    <row r="83" spans="1:12">
      <c r="A83" s="102">
        <v>80</v>
      </c>
      <c r="B83" s="103">
        <v>3.5</v>
      </c>
      <c r="C83" s="103">
        <f t="shared" si="3"/>
        <v>84.292999999999992</v>
      </c>
      <c r="D83" s="103">
        <v>-3</v>
      </c>
      <c r="E83" s="104">
        <v>84.45</v>
      </c>
      <c r="F83" s="104">
        <v>84.397999999999996</v>
      </c>
      <c r="G83" s="103">
        <f t="shared" si="4"/>
        <v>5.2000000000006708E-2</v>
      </c>
      <c r="H83" s="103">
        <v>-3</v>
      </c>
      <c r="I83" s="103">
        <f t="shared" si="5"/>
        <v>84.292999999999992</v>
      </c>
      <c r="J83" s="103">
        <v>3.5</v>
      </c>
      <c r="K83" s="64"/>
    </row>
    <row r="84" spans="1:12">
      <c r="A84" s="102">
        <v>81</v>
      </c>
      <c r="B84" s="103">
        <v>3.5</v>
      </c>
      <c r="C84" s="103">
        <f t="shared" si="3"/>
        <v>83.899999999999991</v>
      </c>
      <c r="D84" s="103">
        <v>-3</v>
      </c>
      <c r="E84" s="104">
        <v>83.733000000000004</v>
      </c>
      <c r="F84" s="104">
        <v>84.004999999999995</v>
      </c>
      <c r="G84" s="103">
        <f t="shared" si="4"/>
        <v>-0.27199999999999136</v>
      </c>
      <c r="H84" s="103">
        <v>-3</v>
      </c>
      <c r="I84" s="103">
        <f t="shared" si="5"/>
        <v>83.899999999999991</v>
      </c>
      <c r="J84" s="103">
        <v>3.5</v>
      </c>
      <c r="K84" s="64"/>
    </row>
    <row r="85" spans="1:12">
      <c r="A85" s="102">
        <v>82</v>
      </c>
      <c r="B85" s="103">
        <v>3.5</v>
      </c>
      <c r="C85" s="103">
        <f t="shared" si="3"/>
        <v>83.405000000000001</v>
      </c>
      <c r="D85" s="103">
        <v>-3</v>
      </c>
      <c r="E85" s="104">
        <v>83.268000000000001</v>
      </c>
      <c r="F85" s="104">
        <v>83.51</v>
      </c>
      <c r="G85" s="103">
        <f t="shared" si="4"/>
        <v>-0.24200000000000443</v>
      </c>
      <c r="H85" s="103">
        <v>-3</v>
      </c>
      <c r="I85" s="103">
        <f t="shared" si="5"/>
        <v>83.405000000000001</v>
      </c>
      <c r="J85" s="103">
        <v>3.5</v>
      </c>
      <c r="K85" s="64"/>
    </row>
    <row r="86" spans="1:12">
      <c r="A86" s="105" t="s">
        <v>74</v>
      </c>
      <c r="B86" s="106">
        <v>3.5</v>
      </c>
      <c r="C86" s="106">
        <f t="shared" si="3"/>
        <v>83.094999999999999</v>
      </c>
      <c r="D86" s="106">
        <v>-3</v>
      </c>
      <c r="E86" s="107">
        <v>83.213999999999999</v>
      </c>
      <c r="F86" s="107">
        <v>83.2</v>
      </c>
      <c r="G86" s="106">
        <f t="shared" si="4"/>
        <v>1.3999999999995794E-2</v>
      </c>
      <c r="H86" s="106">
        <v>-3</v>
      </c>
      <c r="I86" s="106">
        <f t="shared" si="5"/>
        <v>83.094999999999999</v>
      </c>
      <c r="J86" s="106">
        <v>3.5</v>
      </c>
      <c r="K86" s="64"/>
    </row>
    <row r="87" spans="1:12">
      <c r="B87" s="64"/>
      <c r="C87" s="64"/>
      <c r="D87" s="64"/>
      <c r="E87" s="66"/>
      <c r="F87" s="66"/>
      <c r="G87" s="64"/>
      <c r="H87" s="64"/>
      <c r="I87" s="64"/>
      <c r="J87" s="64"/>
      <c r="K87" s="64"/>
      <c r="L87" s="64"/>
    </row>
  </sheetData>
  <mergeCells count="4">
    <mergeCell ref="E1:F1"/>
    <mergeCell ref="B1:D1"/>
    <mergeCell ref="H1:J1"/>
    <mergeCell ref="A1:A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48576"/>
  <sheetViews>
    <sheetView showGridLines="0" topLeftCell="A151" workbookViewId="0">
      <selection activeCell="F24" sqref="F24"/>
    </sheetView>
  </sheetViews>
  <sheetFormatPr defaultRowHeight="15"/>
  <cols>
    <col min="1" max="1" width="9.140625" style="59"/>
    <col min="2" max="5" width="13.28515625" customWidth="1"/>
    <col min="6" max="7" width="12.5703125" style="59" customWidth="1"/>
    <col min="8" max="8" width="14.42578125" customWidth="1"/>
    <col min="9" max="10" width="12.7109375" customWidth="1"/>
  </cols>
  <sheetData>
    <row r="1" spans="1:14" ht="30" customHeight="1">
      <c r="A1" s="469" t="s">
        <v>88</v>
      </c>
      <c r="B1" s="470"/>
      <c r="C1" s="470"/>
      <c r="D1" s="470"/>
      <c r="E1" s="470"/>
      <c r="F1" s="470"/>
      <c r="G1" s="470"/>
      <c r="H1" s="470"/>
      <c r="I1" s="470"/>
      <c r="J1" s="471"/>
    </row>
    <row r="2" spans="1:14" s="62" customFormat="1" ht="30">
      <c r="A2" s="89" t="s">
        <v>73</v>
      </c>
      <c r="B2" s="90" t="s">
        <v>79</v>
      </c>
      <c r="C2" s="90" t="s">
        <v>80</v>
      </c>
      <c r="D2" s="90" t="s">
        <v>81</v>
      </c>
      <c r="E2" s="90" t="s">
        <v>82</v>
      </c>
      <c r="F2" s="90" t="s">
        <v>83</v>
      </c>
      <c r="G2" s="90" t="s">
        <v>84</v>
      </c>
      <c r="H2" s="90" t="s">
        <v>85</v>
      </c>
      <c r="I2" s="90" t="s">
        <v>86</v>
      </c>
      <c r="J2" s="90" t="s">
        <v>87</v>
      </c>
    </row>
    <row r="3" spans="1:14">
      <c r="A3" s="82">
        <v>0</v>
      </c>
      <c r="B3" s="83">
        <v>0</v>
      </c>
      <c r="C3" s="83">
        <f>B3</f>
        <v>0</v>
      </c>
      <c r="D3" s="83">
        <v>0</v>
      </c>
      <c r="E3" s="84">
        <f>D3</f>
        <v>0</v>
      </c>
      <c r="F3" s="85"/>
      <c r="G3" s="85"/>
      <c r="H3" s="86"/>
      <c r="I3" s="86"/>
      <c r="J3" s="87"/>
      <c r="K3" s="70"/>
      <c r="L3" s="65"/>
      <c r="M3" s="65"/>
      <c r="N3" s="65"/>
    </row>
    <row r="4" spans="1:14">
      <c r="A4" s="73"/>
      <c r="B4" s="74"/>
      <c r="C4" s="74"/>
      <c r="D4" s="74"/>
      <c r="E4" s="79"/>
      <c r="F4" s="76">
        <v>10</v>
      </c>
      <c r="G4" s="76">
        <f>TRUNC(((B3+B5)/2)*20,3)</f>
        <v>0</v>
      </c>
      <c r="H4" s="76">
        <f>G4</f>
        <v>0</v>
      </c>
      <c r="I4" s="76">
        <f>TRUNC(((D3+D5)/2)*20,3)</f>
        <v>-8.89</v>
      </c>
      <c r="J4" s="80">
        <f>I4</f>
        <v>-8.89</v>
      </c>
      <c r="K4" s="70"/>
      <c r="L4" s="65"/>
      <c r="M4" s="65"/>
      <c r="N4" s="65"/>
    </row>
    <row r="5" spans="1:14">
      <c r="A5" s="73">
        <v>1</v>
      </c>
      <c r="B5" s="74">
        <v>0</v>
      </c>
      <c r="C5" s="74">
        <f>C3+B5</f>
        <v>0</v>
      </c>
      <c r="D5" s="74">
        <v>-0.88900000000006685</v>
      </c>
      <c r="E5" s="75">
        <f>E3+D5</f>
        <v>-0.88900000000006685</v>
      </c>
      <c r="F5" s="76"/>
      <c r="G5" s="76"/>
      <c r="H5" s="77"/>
      <c r="I5" s="77"/>
      <c r="J5" s="78"/>
      <c r="K5" s="70"/>
      <c r="L5" s="65"/>
      <c r="M5" s="65"/>
      <c r="N5" s="65"/>
    </row>
    <row r="6" spans="1:14">
      <c r="A6" s="73"/>
      <c r="B6" s="74"/>
      <c r="C6" s="74"/>
      <c r="D6" s="74"/>
      <c r="E6" s="79"/>
      <c r="F6" s="76">
        <v>10</v>
      </c>
      <c r="G6" s="76">
        <f>TRUNC(((B5+B7)/2)*20,3)</f>
        <v>0</v>
      </c>
      <c r="H6" s="74">
        <f>H4+G6</f>
        <v>0</v>
      </c>
      <c r="I6" s="76">
        <f>TRUNC(((D5+D7)/2)*20,3)</f>
        <v>-19.04</v>
      </c>
      <c r="J6" s="81">
        <f>J4+I6</f>
        <v>-27.93</v>
      </c>
      <c r="K6" s="70"/>
      <c r="L6" s="65"/>
      <c r="M6" s="65"/>
      <c r="N6" s="65"/>
    </row>
    <row r="7" spans="1:14">
      <c r="A7" s="73">
        <v>2</v>
      </c>
      <c r="B7" s="74">
        <v>0</v>
      </c>
      <c r="C7" s="74">
        <f>C5+B7</f>
        <v>0</v>
      </c>
      <c r="D7" s="74">
        <v>-1.0149999999999721</v>
      </c>
      <c r="E7" s="75">
        <f>E5+D7</f>
        <v>-1.904000000000039</v>
      </c>
      <c r="F7" s="76"/>
      <c r="G7" s="76"/>
      <c r="H7" s="77"/>
      <c r="I7" s="77"/>
      <c r="J7" s="78"/>
      <c r="K7" s="70"/>
      <c r="L7" s="65"/>
      <c r="M7" s="65"/>
      <c r="N7" s="65"/>
    </row>
    <row r="8" spans="1:14">
      <c r="A8" s="73"/>
      <c r="B8" s="74"/>
      <c r="C8" s="74"/>
      <c r="D8" s="74"/>
      <c r="E8" s="79"/>
      <c r="F8" s="76">
        <v>10</v>
      </c>
      <c r="G8" s="76">
        <f>TRUNC(((B7+B9)/2)*20,3)</f>
        <v>6.3689999999999998</v>
      </c>
      <c r="H8" s="74">
        <f>H6+G8</f>
        <v>6.3689999999999998</v>
      </c>
      <c r="I8" s="76">
        <f>TRUNC(((D7+D9)/2)*20,3)</f>
        <v>-10.148999999999999</v>
      </c>
      <c r="J8" s="81">
        <f>J6+I8</f>
        <v>-38.079000000000001</v>
      </c>
      <c r="K8" s="70"/>
      <c r="L8" s="65"/>
      <c r="M8" s="65"/>
      <c r="N8" s="65"/>
    </row>
    <row r="9" spans="1:14">
      <c r="A9" s="73">
        <v>3</v>
      </c>
      <c r="B9" s="74">
        <v>0.63699999999995782</v>
      </c>
      <c r="C9" s="74">
        <f>C7+B9</f>
        <v>0.63699999999995782</v>
      </c>
      <c r="D9" s="74">
        <v>0</v>
      </c>
      <c r="E9" s="75">
        <f>E7+D9</f>
        <v>-1.904000000000039</v>
      </c>
      <c r="F9" s="76"/>
      <c r="G9" s="76"/>
      <c r="H9" s="74"/>
      <c r="I9" s="76"/>
      <c r="J9" s="81"/>
      <c r="K9" s="70"/>
      <c r="L9" s="65"/>
      <c r="M9" s="65"/>
      <c r="N9" s="65"/>
    </row>
    <row r="10" spans="1:14">
      <c r="A10" s="73"/>
      <c r="B10" s="74"/>
      <c r="C10" s="74"/>
      <c r="D10" s="74"/>
      <c r="E10" s="79"/>
      <c r="F10" s="76">
        <v>10</v>
      </c>
      <c r="G10" s="76">
        <f>TRUNC(((B9+B11)/2)*20,3)</f>
        <v>23.239000000000001</v>
      </c>
      <c r="H10" s="74">
        <f>H8+G10</f>
        <v>29.608000000000001</v>
      </c>
      <c r="I10" s="76">
        <f>TRUNC(((D9+D11)/2)*20,3)</f>
        <v>0</v>
      </c>
      <c r="J10" s="81">
        <f>J8+I10</f>
        <v>-38.079000000000001</v>
      </c>
      <c r="K10" s="70"/>
      <c r="L10" s="65"/>
      <c r="M10" s="65"/>
      <c r="N10" s="65"/>
    </row>
    <row r="11" spans="1:14">
      <c r="A11" s="73">
        <v>4</v>
      </c>
      <c r="B11" s="74">
        <v>1.6869999999999976</v>
      </c>
      <c r="C11" s="74">
        <f>C9+B11</f>
        <v>2.3239999999999554</v>
      </c>
      <c r="D11" s="74">
        <v>0</v>
      </c>
      <c r="E11" s="75">
        <f>E9+D11</f>
        <v>-1.904000000000039</v>
      </c>
      <c r="F11" s="76"/>
      <c r="G11" s="76"/>
      <c r="H11" s="74"/>
      <c r="I11" s="76"/>
      <c r="J11" s="81"/>
      <c r="K11" s="70"/>
      <c r="L11" s="65"/>
      <c r="M11" s="65"/>
      <c r="N11" s="65"/>
    </row>
    <row r="12" spans="1:14">
      <c r="A12" s="73"/>
      <c r="B12" s="74"/>
      <c r="C12" s="74"/>
      <c r="D12" s="74"/>
      <c r="E12" s="79"/>
      <c r="F12" s="76">
        <v>10</v>
      </c>
      <c r="G12" s="76">
        <f>TRUNC(((B11+B13)/2)*20,3)</f>
        <v>24.99</v>
      </c>
      <c r="H12" s="74">
        <f>H10+G12</f>
        <v>54.597999999999999</v>
      </c>
      <c r="I12" s="76">
        <f>TRUNC(((D11+D13)/2)*20,3)</f>
        <v>0</v>
      </c>
      <c r="J12" s="81">
        <f>J10+I12</f>
        <v>-38.079000000000001</v>
      </c>
      <c r="K12" s="70"/>
      <c r="L12" s="65"/>
      <c r="M12" s="65"/>
      <c r="N12" s="65"/>
    </row>
    <row r="13" spans="1:14">
      <c r="A13" s="73">
        <v>5</v>
      </c>
      <c r="B13" s="74">
        <v>0.81199999999999761</v>
      </c>
      <c r="C13" s="74">
        <f>C11+B13</f>
        <v>3.135999999999953</v>
      </c>
      <c r="D13" s="74">
        <v>0</v>
      </c>
      <c r="E13" s="75">
        <f>E11+D13</f>
        <v>-1.904000000000039</v>
      </c>
      <c r="F13" s="76"/>
      <c r="G13" s="76"/>
      <c r="H13" s="74"/>
      <c r="I13" s="76"/>
      <c r="J13" s="81"/>
      <c r="K13" s="70"/>
      <c r="L13" s="65"/>
      <c r="M13" s="65"/>
      <c r="N13" s="65"/>
    </row>
    <row r="14" spans="1:14">
      <c r="A14" s="73"/>
      <c r="B14" s="74"/>
      <c r="C14" s="74"/>
      <c r="D14" s="74"/>
      <c r="E14" s="79"/>
      <c r="F14" s="76">
        <v>10</v>
      </c>
      <c r="G14" s="76">
        <f>TRUNC(((B13+B15)/2)*20,3)</f>
        <v>8.1189999999999998</v>
      </c>
      <c r="H14" s="74">
        <f>H12+G14</f>
        <v>62.716999999999999</v>
      </c>
      <c r="I14" s="76">
        <f>TRUNC(((D13+D15)/2)*20,3)</f>
        <v>-15.398999999999999</v>
      </c>
      <c r="J14" s="81">
        <f>J12+I14</f>
        <v>-53.478000000000002</v>
      </c>
      <c r="K14" s="70"/>
      <c r="L14" s="65"/>
      <c r="M14" s="65"/>
      <c r="N14" s="65"/>
    </row>
    <row r="15" spans="1:14">
      <c r="A15" s="73">
        <v>6</v>
      </c>
      <c r="B15" s="74">
        <v>0</v>
      </c>
      <c r="C15" s="74">
        <f>C13+B15</f>
        <v>3.135999999999953</v>
      </c>
      <c r="D15" s="74">
        <v>-1.539999999999992</v>
      </c>
      <c r="E15" s="75">
        <f>E13+D15</f>
        <v>-3.444000000000031</v>
      </c>
      <c r="F15" s="76"/>
      <c r="G15" s="76"/>
      <c r="H15" s="74"/>
      <c r="I15" s="76"/>
      <c r="J15" s="81"/>
      <c r="K15" s="70"/>
      <c r="L15" s="65"/>
      <c r="M15" s="65"/>
      <c r="N15" s="65"/>
    </row>
    <row r="16" spans="1:14">
      <c r="A16" s="73"/>
      <c r="B16" s="74"/>
      <c r="C16" s="74"/>
      <c r="D16" s="74"/>
      <c r="E16" s="79"/>
      <c r="F16" s="76">
        <v>10</v>
      </c>
      <c r="G16" s="76">
        <f>TRUNC(((B15+B17)/2)*20,3)</f>
        <v>0</v>
      </c>
      <c r="H16" s="74">
        <f>H14+G16</f>
        <v>62.716999999999999</v>
      </c>
      <c r="I16" s="76">
        <f>TRUNC(((D15+D17)/2)*20,3)</f>
        <v>-31.5</v>
      </c>
      <c r="J16" s="81">
        <f>J14+I16</f>
        <v>-84.978000000000009</v>
      </c>
      <c r="K16" s="70"/>
      <c r="L16" s="65"/>
      <c r="M16" s="65"/>
      <c r="N16" s="65"/>
    </row>
    <row r="17" spans="1:14">
      <c r="A17" s="73">
        <v>7</v>
      </c>
      <c r="B17" s="74">
        <v>0</v>
      </c>
      <c r="C17" s="74">
        <f>C15+B17</f>
        <v>3.135999999999953</v>
      </c>
      <c r="D17" s="74">
        <v>-1.6100000000000279</v>
      </c>
      <c r="E17" s="75">
        <f>E15+D17</f>
        <v>-5.0540000000000589</v>
      </c>
      <c r="F17" s="76"/>
      <c r="G17" s="76"/>
      <c r="H17" s="74"/>
      <c r="I17" s="76"/>
      <c r="J17" s="81"/>
      <c r="K17" s="70"/>
      <c r="L17" s="65"/>
      <c r="M17" s="65"/>
      <c r="N17" s="65"/>
    </row>
    <row r="18" spans="1:14">
      <c r="A18" s="73"/>
      <c r="B18" s="74"/>
      <c r="C18" s="74"/>
      <c r="D18" s="74"/>
      <c r="E18" s="79"/>
      <c r="F18" s="76">
        <v>10</v>
      </c>
      <c r="G18" s="76">
        <f>TRUNC(((B17+B19)/2)*20,3)</f>
        <v>0</v>
      </c>
      <c r="H18" s="74">
        <f>H16+G18</f>
        <v>62.716999999999999</v>
      </c>
      <c r="I18" s="76">
        <f>TRUNC(((D17+D19)/2)*20,3)</f>
        <v>-26.95</v>
      </c>
      <c r="J18" s="81">
        <f>J16+I18</f>
        <v>-111.92800000000001</v>
      </c>
      <c r="K18" s="70"/>
      <c r="L18" s="65"/>
      <c r="M18" s="65"/>
      <c r="N18" s="65"/>
    </row>
    <row r="19" spans="1:14">
      <c r="A19" s="73">
        <v>8</v>
      </c>
      <c r="B19" s="74">
        <v>0</v>
      </c>
      <c r="C19" s="74">
        <f>C17+B19</f>
        <v>3.135999999999953</v>
      </c>
      <c r="D19" s="74">
        <v>-1.085000000000008</v>
      </c>
      <c r="E19" s="75">
        <f>E17+D19</f>
        <v>-6.1390000000000668</v>
      </c>
      <c r="F19" s="76"/>
      <c r="G19" s="76"/>
      <c r="H19" s="74"/>
      <c r="I19" s="76"/>
      <c r="J19" s="81"/>
      <c r="K19" s="70"/>
      <c r="L19" s="65"/>
      <c r="M19" s="65"/>
      <c r="N19" s="65"/>
    </row>
    <row r="20" spans="1:14">
      <c r="A20" s="73"/>
      <c r="B20" s="74"/>
      <c r="C20" s="74"/>
      <c r="D20" s="74"/>
      <c r="E20" s="79"/>
      <c r="F20" s="76">
        <v>10</v>
      </c>
      <c r="G20" s="76">
        <f>TRUNC(((B19+B21)/2)*20,3)</f>
        <v>0</v>
      </c>
      <c r="H20" s="74">
        <f>H18+G20</f>
        <v>62.716999999999999</v>
      </c>
      <c r="I20" s="76">
        <f>TRUNC(((D19+D21)/2)*20,3)</f>
        <v>-11.13</v>
      </c>
      <c r="J20" s="81">
        <f>J18+I20</f>
        <v>-123.05800000000001</v>
      </c>
      <c r="K20" s="70"/>
      <c r="L20" s="65"/>
      <c r="M20" s="65"/>
      <c r="N20" s="65"/>
    </row>
    <row r="21" spans="1:14">
      <c r="A21" s="73">
        <v>9</v>
      </c>
      <c r="B21" s="74">
        <v>0</v>
      </c>
      <c r="C21" s="74">
        <f>C19+B21</f>
        <v>3.135999999999953</v>
      </c>
      <c r="D21" s="74">
        <v>-2.800000000003422E-2</v>
      </c>
      <c r="E21" s="75">
        <f>E19+D21</f>
        <v>-6.1670000000001011</v>
      </c>
      <c r="F21" s="76"/>
      <c r="G21" s="76"/>
      <c r="H21" s="74"/>
      <c r="I21" s="76"/>
      <c r="J21" s="81"/>
      <c r="K21" s="70"/>
      <c r="L21" s="65"/>
      <c r="M21" s="65"/>
      <c r="N21" s="65"/>
    </row>
    <row r="22" spans="1:14">
      <c r="A22" s="73"/>
      <c r="B22" s="74"/>
      <c r="C22" s="74"/>
      <c r="D22" s="74"/>
      <c r="E22" s="79"/>
      <c r="F22" s="76">
        <v>10</v>
      </c>
      <c r="G22" s="76">
        <f>TRUNC(((B21+B23)/2)*20,3)</f>
        <v>0</v>
      </c>
      <c r="H22" s="74">
        <f>H20+G22</f>
        <v>62.716999999999999</v>
      </c>
      <c r="I22" s="76">
        <f>TRUNC(((D21+D23)/2)*20,3)</f>
        <v>-9.73</v>
      </c>
      <c r="J22" s="81">
        <f>J20+I22</f>
        <v>-132.78800000000001</v>
      </c>
      <c r="K22" s="70"/>
      <c r="L22" s="65"/>
      <c r="M22" s="65"/>
      <c r="N22" s="65"/>
    </row>
    <row r="23" spans="1:14">
      <c r="A23" s="73">
        <v>10</v>
      </c>
      <c r="B23" s="74">
        <v>0</v>
      </c>
      <c r="C23" s="74">
        <f>C21+B23</f>
        <v>3.135999999999953</v>
      </c>
      <c r="D23" s="74">
        <v>-0.94500000000003581</v>
      </c>
      <c r="E23" s="75">
        <f>E21+D23</f>
        <v>-7.1120000000001369</v>
      </c>
      <c r="F23" s="76"/>
      <c r="G23" s="76"/>
      <c r="H23" s="74"/>
      <c r="I23" s="76"/>
      <c r="J23" s="81"/>
      <c r="K23" s="70"/>
      <c r="L23" s="65"/>
      <c r="M23" s="65"/>
      <c r="N23" s="65"/>
    </row>
    <row r="24" spans="1:14">
      <c r="A24" s="73"/>
      <c r="B24" s="74"/>
      <c r="C24" s="74"/>
      <c r="D24" s="74"/>
      <c r="E24" s="79"/>
      <c r="F24" s="76">
        <v>10</v>
      </c>
      <c r="G24" s="76">
        <f>TRUNC(((B23+B25)/2)*20,3)</f>
        <v>0</v>
      </c>
      <c r="H24" s="74">
        <f>H22+G24</f>
        <v>62.716999999999999</v>
      </c>
      <c r="I24" s="76">
        <f>TRUNC(((D23+D25)/2)*20,3)</f>
        <v>-9.66</v>
      </c>
      <c r="J24" s="81">
        <f>J22+I24</f>
        <v>-142.44800000000001</v>
      </c>
      <c r="K24" s="70"/>
      <c r="L24" s="65"/>
      <c r="M24" s="65"/>
      <c r="N24" s="65"/>
    </row>
    <row r="25" spans="1:14">
      <c r="A25" s="73">
        <v>11</v>
      </c>
      <c r="B25" s="74">
        <v>0</v>
      </c>
      <c r="C25" s="74">
        <f>C23+B25</f>
        <v>3.135999999999953</v>
      </c>
      <c r="D25" s="74">
        <v>-2.1000000000000796E-2</v>
      </c>
      <c r="E25" s="75">
        <f>E23+D25</f>
        <v>-7.1330000000001377</v>
      </c>
      <c r="F25" s="76"/>
      <c r="G25" s="76"/>
      <c r="H25" s="74"/>
      <c r="I25" s="76"/>
      <c r="J25" s="81"/>
      <c r="K25" s="70"/>
      <c r="L25" s="65"/>
      <c r="M25" s="65"/>
      <c r="N25" s="65"/>
    </row>
    <row r="26" spans="1:14">
      <c r="A26" s="73"/>
      <c r="B26" s="74"/>
      <c r="C26" s="74"/>
      <c r="D26" s="74"/>
      <c r="E26" s="79"/>
      <c r="F26" s="76">
        <v>10</v>
      </c>
      <c r="G26" s="76">
        <f>TRUNC(((B25+B27)/2)*20,3)</f>
        <v>0</v>
      </c>
      <c r="H26" s="74">
        <f>H24+G26</f>
        <v>62.716999999999999</v>
      </c>
      <c r="I26" s="76">
        <f>TRUNC(((D25+D27)/2)*20,3)</f>
        <v>-4.97</v>
      </c>
      <c r="J26" s="81">
        <f>J24+I26</f>
        <v>-147.41800000000001</v>
      </c>
      <c r="K26" s="70"/>
      <c r="L26" s="65"/>
      <c r="M26" s="65"/>
      <c r="N26" s="65"/>
    </row>
    <row r="27" spans="1:14">
      <c r="A27" s="73">
        <v>12</v>
      </c>
      <c r="B27" s="74">
        <v>0</v>
      </c>
      <c r="C27" s="74">
        <f>C25+B27</f>
        <v>3.135999999999953</v>
      </c>
      <c r="D27" s="74">
        <v>-0.47600000000008436</v>
      </c>
      <c r="E27" s="75">
        <f>E25+D27</f>
        <v>-7.609000000000222</v>
      </c>
      <c r="F27" s="76"/>
      <c r="G27" s="76"/>
      <c r="H27" s="74"/>
      <c r="I27" s="76"/>
      <c r="J27" s="81"/>
      <c r="K27" s="70"/>
      <c r="L27" s="65"/>
      <c r="M27" s="65"/>
      <c r="N27" s="65"/>
    </row>
    <row r="28" spans="1:14">
      <c r="A28" s="73"/>
      <c r="B28" s="74"/>
      <c r="C28" s="74"/>
      <c r="D28" s="74"/>
      <c r="E28" s="79"/>
      <c r="F28" s="76">
        <v>10</v>
      </c>
      <c r="G28" s="76">
        <f>TRUNC(((B27+B29)/2)*20,3)</f>
        <v>3.2890000000000001</v>
      </c>
      <c r="H28" s="74">
        <f>H26+G28</f>
        <v>66.006</v>
      </c>
      <c r="I28" s="76">
        <f>TRUNC(((D27+D29)/2)*20,3)</f>
        <v>-4.76</v>
      </c>
      <c r="J28" s="81">
        <f>J26+I28</f>
        <v>-152.178</v>
      </c>
      <c r="K28" s="70"/>
      <c r="L28" s="65"/>
      <c r="M28" s="65"/>
      <c r="N28" s="65"/>
    </row>
    <row r="29" spans="1:14">
      <c r="A29" s="73">
        <v>13</v>
      </c>
      <c r="B29" s="74">
        <v>0.32899999999997931</v>
      </c>
      <c r="C29" s="74">
        <f>C27+B29</f>
        <v>3.4649999999999324</v>
      </c>
      <c r="D29" s="74">
        <v>0</v>
      </c>
      <c r="E29" s="75">
        <f>E27+D29</f>
        <v>-7.609000000000222</v>
      </c>
      <c r="F29" s="76"/>
      <c r="G29" s="76"/>
      <c r="H29" s="74"/>
      <c r="I29" s="76"/>
      <c r="J29" s="81"/>
      <c r="K29" s="70"/>
      <c r="L29" s="65"/>
      <c r="M29" s="65"/>
      <c r="N29" s="65"/>
    </row>
    <row r="30" spans="1:14">
      <c r="A30" s="73"/>
      <c r="B30" s="74"/>
      <c r="C30" s="74"/>
      <c r="D30" s="74"/>
      <c r="E30" s="79"/>
      <c r="F30" s="76">
        <v>10</v>
      </c>
      <c r="G30" s="76">
        <f>TRUNC(((B29+B31)/2)*20,3)</f>
        <v>3.2890000000000001</v>
      </c>
      <c r="H30" s="74">
        <f>H28+G30</f>
        <v>69.295000000000002</v>
      </c>
      <c r="I30" s="76">
        <f>TRUNC(((D29+D31)/2)*20,3)</f>
        <v>-13.72</v>
      </c>
      <c r="J30" s="81">
        <f>J28+I30</f>
        <v>-165.898</v>
      </c>
      <c r="K30" s="70"/>
      <c r="L30" s="65"/>
      <c r="M30" s="65"/>
      <c r="N30" s="65"/>
    </row>
    <row r="31" spans="1:14">
      <c r="A31" s="73">
        <v>14</v>
      </c>
      <c r="B31" s="74">
        <v>0</v>
      </c>
      <c r="C31" s="74">
        <f>C29+B31</f>
        <v>3.4649999999999324</v>
      </c>
      <c r="D31" s="74">
        <v>-1.3720000000000852</v>
      </c>
      <c r="E31" s="75">
        <f>E29+D31</f>
        <v>-8.9810000000003072</v>
      </c>
      <c r="F31" s="76"/>
      <c r="G31" s="76"/>
      <c r="H31" s="74"/>
      <c r="I31" s="76"/>
      <c r="J31" s="81"/>
      <c r="K31" s="70"/>
      <c r="L31" s="65"/>
      <c r="M31" s="65"/>
      <c r="N31" s="65"/>
    </row>
    <row r="32" spans="1:14">
      <c r="A32" s="73"/>
      <c r="B32" s="74"/>
      <c r="C32" s="74"/>
      <c r="D32" s="74"/>
      <c r="E32" s="79"/>
      <c r="F32" s="76">
        <v>10</v>
      </c>
      <c r="G32" s="76">
        <f>TRUNC(((B31+B33)/2)*20,3)</f>
        <v>0</v>
      </c>
      <c r="H32" s="74">
        <f>H30+G32</f>
        <v>69.295000000000002</v>
      </c>
      <c r="I32" s="76">
        <f>TRUNC(((D31+D33)/2)*20,3)</f>
        <v>-16.38</v>
      </c>
      <c r="J32" s="81">
        <f>J30+I32</f>
        <v>-182.27799999999999</v>
      </c>
      <c r="K32" s="70"/>
      <c r="L32" s="65"/>
      <c r="M32" s="65"/>
      <c r="N32" s="65"/>
    </row>
    <row r="33" spans="1:14">
      <c r="A33" s="73">
        <v>15</v>
      </c>
      <c r="B33" s="74">
        <v>0</v>
      </c>
      <c r="C33" s="74">
        <f>C31+B33</f>
        <v>3.4649999999999324</v>
      </c>
      <c r="D33" s="74">
        <v>-0.26599999999997692</v>
      </c>
      <c r="E33" s="75">
        <f>E31+D33</f>
        <v>-9.2470000000002841</v>
      </c>
      <c r="F33" s="76"/>
      <c r="G33" s="76"/>
      <c r="H33" s="74"/>
      <c r="I33" s="76"/>
      <c r="J33" s="81"/>
      <c r="K33" s="70"/>
      <c r="L33" s="65"/>
      <c r="M33" s="65"/>
      <c r="N33" s="65"/>
    </row>
    <row r="34" spans="1:14">
      <c r="A34" s="73"/>
      <c r="B34" s="74"/>
      <c r="C34" s="74"/>
      <c r="D34" s="74"/>
      <c r="E34" s="79"/>
      <c r="F34" s="76">
        <v>10</v>
      </c>
      <c r="G34" s="76">
        <f>TRUNC(((B33+B35)/2)*20,3)</f>
        <v>0</v>
      </c>
      <c r="H34" s="74">
        <f>H32+G34</f>
        <v>69.295000000000002</v>
      </c>
      <c r="I34" s="76">
        <f>TRUNC(((D33+D35)/2)*20,3)</f>
        <v>-17.359000000000002</v>
      </c>
      <c r="J34" s="81">
        <f>J32+I34</f>
        <v>-199.637</v>
      </c>
      <c r="K34" s="70"/>
      <c r="L34" s="65"/>
      <c r="M34" s="65"/>
      <c r="N34" s="65"/>
    </row>
    <row r="35" spans="1:14">
      <c r="A35" s="73">
        <v>16</v>
      </c>
      <c r="B35" s="74">
        <v>0</v>
      </c>
      <c r="C35" s="74">
        <f>C33+B35</f>
        <v>3.4649999999999324</v>
      </c>
      <c r="D35" s="74">
        <v>-1.4699999999999562</v>
      </c>
      <c r="E35" s="75">
        <f>E33+D35</f>
        <v>-10.71700000000024</v>
      </c>
      <c r="F35" s="76"/>
      <c r="G35" s="76"/>
      <c r="H35" s="74"/>
      <c r="I35" s="76"/>
      <c r="J35" s="81"/>
      <c r="K35" s="70"/>
      <c r="L35" s="65"/>
      <c r="M35" s="65"/>
      <c r="N35" s="65"/>
    </row>
    <row r="36" spans="1:14">
      <c r="A36" s="73"/>
      <c r="B36" s="74"/>
      <c r="C36" s="74"/>
      <c r="D36" s="74"/>
      <c r="E36" s="79"/>
      <c r="F36" s="76">
        <v>10</v>
      </c>
      <c r="G36" s="76">
        <f>TRUNC(((B35+B37)/2)*20,3)</f>
        <v>0</v>
      </c>
      <c r="H36" s="74">
        <f>H34+G36</f>
        <v>69.295000000000002</v>
      </c>
      <c r="I36" s="76">
        <f>TRUNC(((D35+D37)/2)*20,3)</f>
        <v>-18.899000000000001</v>
      </c>
      <c r="J36" s="81">
        <f>J34+I36</f>
        <v>-218.536</v>
      </c>
      <c r="K36" s="70"/>
      <c r="L36" s="65"/>
      <c r="M36" s="65"/>
      <c r="N36" s="65"/>
    </row>
    <row r="37" spans="1:14">
      <c r="A37" s="73">
        <v>17</v>
      </c>
      <c r="B37" s="74">
        <v>0</v>
      </c>
      <c r="C37" s="74">
        <f>C35+B37</f>
        <v>3.4649999999999324</v>
      </c>
      <c r="D37" s="74">
        <v>-0.42000000000001592</v>
      </c>
      <c r="E37" s="75">
        <f>E35+D37</f>
        <v>-11.137000000000256</v>
      </c>
      <c r="F37" s="76"/>
      <c r="G37" s="76"/>
      <c r="H37" s="74"/>
      <c r="I37" s="76"/>
      <c r="J37" s="81"/>
      <c r="K37" s="70"/>
      <c r="L37" s="65"/>
      <c r="M37" s="65"/>
      <c r="N37" s="65"/>
    </row>
    <row r="38" spans="1:14">
      <c r="A38" s="73"/>
      <c r="B38" s="74"/>
      <c r="C38" s="74"/>
      <c r="D38" s="74"/>
      <c r="E38" s="79"/>
      <c r="F38" s="76">
        <v>10</v>
      </c>
      <c r="G38" s="76">
        <f>TRUNC(((B37+B39)/2)*20,3)</f>
        <v>0</v>
      </c>
      <c r="H38" s="74">
        <f>H36+G38</f>
        <v>69.295000000000002</v>
      </c>
      <c r="I38" s="76">
        <f>TRUNC(((D37+D39)/2)*20,3)</f>
        <v>-8.61</v>
      </c>
      <c r="J38" s="81">
        <f>J36+I38</f>
        <v>-227.14600000000002</v>
      </c>
      <c r="K38" s="70"/>
      <c r="L38" s="65"/>
      <c r="M38" s="65"/>
      <c r="N38" s="65"/>
    </row>
    <row r="39" spans="1:14">
      <c r="A39" s="73">
        <v>18</v>
      </c>
      <c r="B39" s="74">
        <v>0</v>
      </c>
      <c r="C39" s="74">
        <f>C37+B39</f>
        <v>3.4649999999999324</v>
      </c>
      <c r="D39" s="74">
        <v>-0.44100000000001671</v>
      </c>
      <c r="E39" s="75">
        <f>E37+D39</f>
        <v>-11.578000000000273</v>
      </c>
      <c r="F39" s="76"/>
      <c r="G39" s="76"/>
      <c r="H39" s="74"/>
      <c r="I39" s="76"/>
      <c r="J39" s="81"/>
      <c r="K39" s="70"/>
      <c r="L39" s="65"/>
      <c r="M39" s="65"/>
      <c r="N39" s="65"/>
    </row>
    <row r="40" spans="1:14">
      <c r="A40" s="73"/>
      <c r="B40" s="74"/>
      <c r="C40" s="74"/>
      <c r="D40" s="74"/>
      <c r="E40" s="79"/>
      <c r="F40" s="76">
        <v>10</v>
      </c>
      <c r="G40" s="76">
        <f>TRUNC(((B39+B41)/2)*20,3)</f>
        <v>0</v>
      </c>
      <c r="H40" s="74">
        <f>H38+G40</f>
        <v>69.295000000000002</v>
      </c>
      <c r="I40" s="76">
        <f>TRUNC(((D39+D41)/2)*20,3)</f>
        <v>-6.51</v>
      </c>
      <c r="J40" s="81">
        <f>J38+I40</f>
        <v>-233.65600000000001</v>
      </c>
      <c r="K40" s="70"/>
      <c r="L40" s="65"/>
      <c r="M40" s="65"/>
      <c r="N40" s="65"/>
    </row>
    <row r="41" spans="1:14">
      <c r="A41" s="73">
        <v>19</v>
      </c>
      <c r="B41" s="74">
        <v>0</v>
      </c>
      <c r="C41" s="74">
        <f>C39+B41</f>
        <v>3.4649999999999324</v>
      </c>
      <c r="D41" s="74">
        <v>-0.21000000000000796</v>
      </c>
      <c r="E41" s="75">
        <f>E39+D41</f>
        <v>-11.788000000000281</v>
      </c>
      <c r="F41" s="76"/>
      <c r="G41" s="76"/>
      <c r="H41" s="74"/>
      <c r="I41" s="76"/>
      <c r="J41" s="81"/>
      <c r="K41" s="70"/>
      <c r="L41" s="65"/>
      <c r="M41" s="65"/>
      <c r="N41" s="65"/>
    </row>
    <row r="42" spans="1:14">
      <c r="A42" s="73"/>
      <c r="B42" s="74"/>
      <c r="C42" s="74"/>
      <c r="D42" s="74"/>
      <c r="E42" s="79"/>
      <c r="F42" s="76">
        <v>10</v>
      </c>
      <c r="G42" s="76">
        <f>TRUNC(((B41+B43)/2)*20,3)</f>
        <v>0</v>
      </c>
      <c r="H42" s="74">
        <f>H40+G42</f>
        <v>69.295000000000002</v>
      </c>
      <c r="I42" s="76">
        <f>TRUNC(((D41+D43)/2)*20,3)</f>
        <v>-6.649</v>
      </c>
      <c r="J42" s="81">
        <f>J40+I42</f>
        <v>-240.30500000000001</v>
      </c>
      <c r="K42" s="70"/>
      <c r="L42" s="65"/>
      <c r="M42" s="65"/>
      <c r="N42" s="65"/>
    </row>
    <row r="43" spans="1:14">
      <c r="A43" s="73">
        <v>20</v>
      </c>
      <c r="B43" s="74">
        <v>0</v>
      </c>
      <c r="C43" s="74">
        <f>C41+B43</f>
        <v>3.4649999999999324</v>
      </c>
      <c r="D43" s="74">
        <v>-0.45499999999998408</v>
      </c>
      <c r="E43" s="75">
        <f>E41+D43</f>
        <v>-12.243000000000265</v>
      </c>
      <c r="F43" s="76"/>
      <c r="G43" s="76"/>
      <c r="H43" s="74"/>
      <c r="I43" s="76"/>
      <c r="J43" s="81"/>
      <c r="K43" s="70"/>
      <c r="L43" s="65"/>
      <c r="M43" s="65"/>
      <c r="N43" s="65"/>
    </row>
    <row r="44" spans="1:14">
      <c r="A44" s="73"/>
      <c r="B44" s="74"/>
      <c r="C44" s="74"/>
      <c r="D44" s="74"/>
      <c r="E44" s="79"/>
      <c r="F44" s="76">
        <v>10</v>
      </c>
      <c r="G44" s="76">
        <f>TRUNC(((B43+B45)/2)*20,3)</f>
        <v>0</v>
      </c>
      <c r="H44" s="74">
        <f>H42+G44</f>
        <v>69.295000000000002</v>
      </c>
      <c r="I44" s="76">
        <f>TRUNC(((D43+D45)/2)*20,3)</f>
        <v>-8.4</v>
      </c>
      <c r="J44" s="81">
        <f>J42+I44</f>
        <v>-248.70500000000001</v>
      </c>
      <c r="K44" s="70"/>
      <c r="L44" s="65"/>
      <c r="M44" s="65"/>
      <c r="N44" s="65"/>
    </row>
    <row r="45" spans="1:14">
      <c r="A45" s="73">
        <v>21</v>
      </c>
      <c r="B45" s="74">
        <v>0</v>
      </c>
      <c r="C45" s="74">
        <f>C43+B45</f>
        <v>3.4649999999999324</v>
      </c>
      <c r="D45" s="74">
        <v>-0.38500000000004775</v>
      </c>
      <c r="E45" s="75">
        <f>E43+D45</f>
        <v>-12.628000000000313</v>
      </c>
      <c r="F45" s="76"/>
      <c r="G45" s="76"/>
      <c r="H45" s="74"/>
      <c r="I45" s="76"/>
      <c r="J45" s="81"/>
      <c r="K45" s="70"/>
      <c r="L45" s="65"/>
      <c r="M45" s="65"/>
      <c r="N45" s="65"/>
    </row>
    <row r="46" spans="1:14">
      <c r="A46" s="73"/>
      <c r="B46" s="74"/>
      <c r="C46" s="74"/>
      <c r="D46" s="74"/>
      <c r="E46" s="79"/>
      <c r="F46" s="76">
        <v>10</v>
      </c>
      <c r="G46" s="76">
        <f>TRUNC(((B45+B47)/2)*20,3)</f>
        <v>0</v>
      </c>
      <c r="H46" s="74">
        <f>H44+G46</f>
        <v>69.295000000000002</v>
      </c>
      <c r="I46" s="76">
        <f>TRUNC(((D45+D47)/2)*20,3)</f>
        <v>-9.3089999999999993</v>
      </c>
      <c r="J46" s="81">
        <f>J44+I46</f>
        <v>-258.01400000000001</v>
      </c>
      <c r="K46" s="70"/>
      <c r="L46" s="65"/>
      <c r="M46" s="65"/>
      <c r="N46" s="65"/>
    </row>
    <row r="47" spans="1:14">
      <c r="A47" s="73">
        <v>22</v>
      </c>
      <c r="B47" s="74">
        <v>0</v>
      </c>
      <c r="C47" s="74">
        <f>C45+B47</f>
        <v>3.4649999999999324</v>
      </c>
      <c r="D47" s="74">
        <v>-0.54599999999992122</v>
      </c>
      <c r="E47" s="75">
        <f>E45+D47</f>
        <v>-13.174000000000234</v>
      </c>
      <c r="F47" s="76"/>
      <c r="G47" s="76"/>
      <c r="H47" s="74"/>
      <c r="I47" s="76"/>
      <c r="J47" s="81"/>
      <c r="K47" s="70"/>
      <c r="L47" s="65"/>
      <c r="M47" s="65"/>
      <c r="N47" s="65"/>
    </row>
    <row r="48" spans="1:14">
      <c r="A48" s="73"/>
      <c r="B48" s="74"/>
      <c r="C48" s="74"/>
      <c r="D48" s="74"/>
      <c r="E48" s="79"/>
      <c r="F48" s="76">
        <v>10</v>
      </c>
      <c r="G48" s="76">
        <f>TRUNC(((B47+B49)/2)*20,3)</f>
        <v>0.7</v>
      </c>
      <c r="H48" s="74">
        <f>H46+G48</f>
        <v>69.995000000000005</v>
      </c>
      <c r="I48" s="76">
        <f>TRUNC(((D47+D49)/2)*20,3)</f>
        <v>-5.4589999999999996</v>
      </c>
      <c r="J48" s="81">
        <f>J46+I48</f>
        <v>-263.47300000000001</v>
      </c>
      <c r="K48" s="70"/>
      <c r="L48" s="65"/>
      <c r="M48" s="65"/>
      <c r="N48" s="65"/>
    </row>
    <row r="49" spans="1:14">
      <c r="A49" s="73">
        <v>23</v>
      </c>
      <c r="B49" s="74">
        <v>7.0000000000035811E-2</v>
      </c>
      <c r="C49" s="74">
        <f>C47+B49</f>
        <v>3.5349999999999682</v>
      </c>
      <c r="D49" s="74">
        <v>0</v>
      </c>
      <c r="E49" s="75">
        <f>E47+D49</f>
        <v>-13.174000000000234</v>
      </c>
      <c r="F49" s="76"/>
      <c r="G49" s="76"/>
      <c r="H49" s="74"/>
      <c r="I49" s="76"/>
      <c r="J49" s="81"/>
      <c r="K49" s="70"/>
      <c r="L49" s="65"/>
      <c r="M49" s="65"/>
      <c r="N49" s="65"/>
    </row>
    <row r="50" spans="1:14">
      <c r="A50" s="73"/>
      <c r="B50" s="74"/>
      <c r="C50" s="74"/>
      <c r="D50" s="74"/>
      <c r="E50" s="79"/>
      <c r="F50" s="76">
        <v>10</v>
      </c>
      <c r="G50" s="76">
        <f>TRUNC(((B49+B51)/2)*20,3)</f>
        <v>1.05</v>
      </c>
      <c r="H50" s="74">
        <f>H48+G50</f>
        <v>71.045000000000002</v>
      </c>
      <c r="I50" s="76">
        <f>TRUNC(((D49+D51)/2)*20,3)</f>
        <v>0</v>
      </c>
      <c r="J50" s="81">
        <f>J48+I50</f>
        <v>-263.47300000000001</v>
      </c>
      <c r="K50" s="70"/>
      <c r="L50" s="65"/>
      <c r="M50" s="65"/>
      <c r="N50" s="65"/>
    </row>
    <row r="51" spans="1:14">
      <c r="A51" s="73">
        <v>24</v>
      </c>
      <c r="B51" s="74">
        <v>3.4999999999968168E-2</v>
      </c>
      <c r="C51" s="74">
        <f>C49+B51</f>
        <v>3.5699999999999363</v>
      </c>
      <c r="D51" s="74">
        <v>0</v>
      </c>
      <c r="E51" s="75">
        <f>E49+D51</f>
        <v>-13.174000000000234</v>
      </c>
      <c r="F51" s="76"/>
      <c r="G51" s="76"/>
      <c r="H51" s="74"/>
      <c r="I51" s="76"/>
      <c r="J51" s="81"/>
      <c r="K51" s="70"/>
      <c r="L51" s="65"/>
      <c r="M51" s="65"/>
      <c r="N51" s="65"/>
    </row>
    <row r="52" spans="1:14">
      <c r="A52" s="73"/>
      <c r="B52" s="74"/>
      <c r="C52" s="74"/>
      <c r="D52" s="74"/>
      <c r="E52" s="79"/>
      <c r="F52" s="76">
        <v>10</v>
      </c>
      <c r="G52" s="76">
        <f>TRUNC(((B51+B53)/2)*20,3)</f>
        <v>0.34899999999999998</v>
      </c>
      <c r="H52" s="74">
        <f>H50+G52</f>
        <v>71.394000000000005</v>
      </c>
      <c r="I52" s="76">
        <f>TRUNC(((D51+D53)/2)*20,3)</f>
        <v>-0.49</v>
      </c>
      <c r="J52" s="81">
        <f>J50+I52</f>
        <v>-263.96300000000002</v>
      </c>
      <c r="K52" s="70"/>
      <c r="L52" s="65"/>
      <c r="M52" s="65"/>
      <c r="N52" s="65"/>
    </row>
    <row r="53" spans="1:14">
      <c r="A53" s="73">
        <v>25</v>
      </c>
      <c r="B53" s="74">
        <v>0</v>
      </c>
      <c r="C53" s="74">
        <f>C51+B53</f>
        <v>3.5699999999999363</v>
      </c>
      <c r="D53" s="74">
        <v>-4.9000000000035016E-2</v>
      </c>
      <c r="E53" s="75">
        <f>E51+D53</f>
        <v>-13.223000000000269</v>
      </c>
      <c r="F53" s="76"/>
      <c r="G53" s="76"/>
      <c r="H53" s="74"/>
      <c r="I53" s="76"/>
      <c r="J53" s="81"/>
      <c r="K53" s="70"/>
      <c r="L53" s="65"/>
      <c r="M53" s="65"/>
      <c r="N53" s="65"/>
    </row>
    <row r="54" spans="1:14">
      <c r="A54" s="73"/>
      <c r="B54" s="74"/>
      <c r="C54" s="74"/>
      <c r="D54" s="74"/>
      <c r="E54" s="79"/>
      <c r="F54" s="76">
        <v>10</v>
      </c>
      <c r="G54" s="76">
        <f>TRUNC(((B53+B55)/2)*20,3)</f>
        <v>0</v>
      </c>
      <c r="H54" s="74">
        <f>H52+G54</f>
        <v>71.394000000000005</v>
      </c>
      <c r="I54" s="76">
        <f>TRUNC(((D53+D55)/2)*20,3)</f>
        <v>-4.1289999999999996</v>
      </c>
      <c r="J54" s="81">
        <f>J52+I54</f>
        <v>-268.09200000000004</v>
      </c>
      <c r="K54" s="70"/>
      <c r="L54" s="65"/>
      <c r="M54" s="65"/>
      <c r="N54" s="65"/>
    </row>
    <row r="55" spans="1:14">
      <c r="A55" s="73">
        <v>26</v>
      </c>
      <c r="B55" s="74">
        <v>0</v>
      </c>
      <c r="C55" s="74">
        <f>C53+B55</f>
        <v>3.5699999999999363</v>
      </c>
      <c r="D55" s="74">
        <v>-0.36399999999994748</v>
      </c>
      <c r="E55" s="75">
        <f>E53+D55</f>
        <v>-13.587000000000216</v>
      </c>
      <c r="F55" s="76"/>
      <c r="G55" s="76"/>
      <c r="H55" s="74"/>
      <c r="I55" s="76"/>
      <c r="J55" s="81"/>
      <c r="K55" s="70"/>
      <c r="L55" s="65"/>
      <c r="M55" s="65"/>
      <c r="N55" s="65"/>
    </row>
    <row r="56" spans="1:14">
      <c r="A56" s="73"/>
      <c r="B56" s="74"/>
      <c r="C56" s="74"/>
      <c r="D56" s="74"/>
      <c r="E56" s="79"/>
      <c r="F56" s="76">
        <v>10</v>
      </c>
      <c r="G56" s="76">
        <f>TRUNC(((B55+B57)/2)*20,3)</f>
        <v>0</v>
      </c>
      <c r="H56" s="74">
        <f>H54+G56</f>
        <v>71.394000000000005</v>
      </c>
      <c r="I56" s="76">
        <f>TRUNC(((D55+D57)/2)*20,3)</f>
        <v>-9.0990000000000002</v>
      </c>
      <c r="J56" s="81">
        <f>J54+I56</f>
        <v>-277.19100000000003</v>
      </c>
      <c r="K56" s="70"/>
      <c r="L56" s="65"/>
      <c r="M56" s="65"/>
      <c r="N56" s="65"/>
    </row>
    <row r="57" spans="1:14">
      <c r="A57" s="73">
        <v>27</v>
      </c>
      <c r="B57" s="74">
        <v>0</v>
      </c>
      <c r="C57" s="74">
        <f>C55+B57</f>
        <v>3.5699999999999363</v>
      </c>
      <c r="D57" s="74">
        <v>-0.54600000000002069</v>
      </c>
      <c r="E57" s="75">
        <f>E55+D57</f>
        <v>-14.133000000000237</v>
      </c>
      <c r="F57" s="76"/>
      <c r="G57" s="76"/>
      <c r="H57" s="74"/>
      <c r="I57" s="76"/>
      <c r="J57" s="81"/>
      <c r="K57" s="70"/>
      <c r="L57" s="65"/>
      <c r="M57" s="65"/>
      <c r="N57" s="65"/>
    </row>
    <row r="58" spans="1:14">
      <c r="A58" s="73"/>
      <c r="B58" s="74"/>
      <c r="C58" s="74"/>
      <c r="D58" s="74"/>
      <c r="E58" s="79"/>
      <c r="F58" s="76">
        <v>10</v>
      </c>
      <c r="G58" s="76">
        <f>TRUNC(((B57+B59)/2)*20,3)</f>
        <v>1.05</v>
      </c>
      <c r="H58" s="74">
        <f>H56+G58</f>
        <v>72.444000000000003</v>
      </c>
      <c r="I58" s="76">
        <f>TRUNC(((D57+D59)/2)*20,3)</f>
        <v>-5.46</v>
      </c>
      <c r="J58" s="81">
        <f>J56+I58</f>
        <v>-282.65100000000001</v>
      </c>
      <c r="K58" s="70"/>
      <c r="L58" s="65"/>
      <c r="M58" s="65"/>
      <c r="N58" s="65"/>
    </row>
    <row r="59" spans="1:14">
      <c r="A59" s="73">
        <v>28</v>
      </c>
      <c r="B59" s="74">
        <v>0.10500000000000398</v>
      </c>
      <c r="C59" s="74">
        <f>C57+B59</f>
        <v>3.6749999999999403</v>
      </c>
      <c r="D59" s="74">
        <v>0</v>
      </c>
      <c r="E59" s="75">
        <f>E57+D59</f>
        <v>-14.133000000000237</v>
      </c>
      <c r="F59" s="76"/>
      <c r="G59" s="76"/>
      <c r="H59" s="74"/>
      <c r="I59" s="76"/>
      <c r="J59" s="81"/>
      <c r="K59" s="70"/>
      <c r="L59" s="65"/>
      <c r="M59" s="65"/>
      <c r="N59" s="65"/>
    </row>
    <row r="60" spans="1:14">
      <c r="A60" s="73"/>
      <c r="B60" s="74"/>
      <c r="C60" s="74"/>
      <c r="D60" s="74"/>
      <c r="E60" s="79"/>
      <c r="F60" s="76">
        <v>10</v>
      </c>
      <c r="G60" s="76">
        <f>TRUNC(((B59+B61)/2)*20,3)</f>
        <v>1.05</v>
      </c>
      <c r="H60" s="74">
        <f>H58+G60</f>
        <v>73.494</v>
      </c>
      <c r="I60" s="76">
        <f>TRUNC(((D59+D61)/2)*20,3)</f>
        <v>-4.0590000000000002</v>
      </c>
      <c r="J60" s="81">
        <f>J58+I60</f>
        <v>-286.71000000000004</v>
      </c>
      <c r="K60" s="70"/>
      <c r="L60" s="65"/>
      <c r="M60" s="65"/>
      <c r="N60" s="65"/>
    </row>
    <row r="61" spans="1:14">
      <c r="A61" s="73">
        <v>29</v>
      </c>
      <c r="B61" s="74">
        <v>0</v>
      </c>
      <c r="C61" s="74">
        <f>C59+B61</f>
        <v>3.6749999999999403</v>
      </c>
      <c r="D61" s="74">
        <v>-0.40599999999994907</v>
      </c>
      <c r="E61" s="75">
        <f>E59+D61</f>
        <v>-14.539000000000186</v>
      </c>
      <c r="F61" s="76"/>
      <c r="G61" s="76"/>
      <c r="H61" s="74"/>
      <c r="I61" s="76"/>
      <c r="J61" s="81"/>
      <c r="K61" s="70"/>
      <c r="L61" s="65"/>
      <c r="M61" s="65"/>
      <c r="N61" s="65"/>
    </row>
    <row r="62" spans="1:14">
      <c r="A62" s="73"/>
      <c r="B62" s="74"/>
      <c r="C62" s="74"/>
      <c r="D62" s="74"/>
      <c r="E62" s="79"/>
      <c r="F62" s="76">
        <v>10</v>
      </c>
      <c r="G62" s="76">
        <f>TRUNC(((B61+B63)/2)*20,3)</f>
        <v>0</v>
      </c>
      <c r="H62" s="74">
        <f>H60+G62</f>
        <v>73.494</v>
      </c>
      <c r="I62" s="76">
        <f>TRUNC(((D61+D63)/2)*20,3)</f>
        <v>-10.779</v>
      </c>
      <c r="J62" s="81">
        <f>J60+I62</f>
        <v>-297.48900000000003</v>
      </c>
      <c r="K62" s="70"/>
      <c r="L62" s="65"/>
      <c r="M62" s="65"/>
      <c r="N62" s="65"/>
    </row>
    <row r="63" spans="1:14">
      <c r="A63" s="73">
        <v>30</v>
      </c>
      <c r="B63" s="74">
        <v>0</v>
      </c>
      <c r="C63" s="74">
        <f>C61+B63</f>
        <v>3.6749999999999403</v>
      </c>
      <c r="D63" s="74">
        <v>-0.67199999999992599</v>
      </c>
      <c r="E63" s="75">
        <f>E61+D63</f>
        <v>-15.211000000000112</v>
      </c>
      <c r="F63" s="76"/>
      <c r="G63" s="76"/>
      <c r="H63" s="74"/>
      <c r="I63" s="76"/>
      <c r="J63" s="81"/>
      <c r="K63" s="70"/>
      <c r="L63" s="65"/>
      <c r="M63" s="65"/>
      <c r="N63" s="65"/>
    </row>
    <row r="64" spans="1:14">
      <c r="A64" s="73"/>
      <c r="B64" s="74"/>
      <c r="C64" s="74"/>
      <c r="D64" s="74"/>
      <c r="E64" s="79"/>
      <c r="F64" s="76">
        <v>10</v>
      </c>
      <c r="G64" s="76">
        <f>TRUNC(((B63+B65)/2)*20,3)</f>
        <v>0</v>
      </c>
      <c r="H64" s="74">
        <f>H62+G64</f>
        <v>73.494</v>
      </c>
      <c r="I64" s="76">
        <f>TRUNC(((D63+D65)/2)*20,3)</f>
        <v>-13.579000000000001</v>
      </c>
      <c r="J64" s="81">
        <f>J62+I64</f>
        <v>-311.06800000000004</v>
      </c>
      <c r="K64" s="70"/>
      <c r="L64" s="65"/>
      <c r="M64" s="65"/>
      <c r="N64" s="65"/>
    </row>
    <row r="65" spans="1:14">
      <c r="A65" s="73">
        <v>31</v>
      </c>
      <c r="B65" s="74">
        <v>0</v>
      </c>
      <c r="C65" s="74">
        <f>C63+B65</f>
        <v>3.6749999999999403</v>
      </c>
      <c r="D65" s="74">
        <v>-0.68599999999999284</v>
      </c>
      <c r="E65" s="75">
        <f>E63+D65</f>
        <v>-15.897000000000105</v>
      </c>
      <c r="F65" s="76"/>
      <c r="G65" s="76"/>
      <c r="H65" s="74"/>
      <c r="I65" s="76"/>
      <c r="J65" s="81"/>
      <c r="K65" s="70"/>
      <c r="L65" s="65"/>
      <c r="M65" s="65"/>
      <c r="N65" s="65"/>
    </row>
    <row r="66" spans="1:14">
      <c r="A66" s="73"/>
      <c r="B66" s="74"/>
      <c r="C66" s="74"/>
      <c r="D66" s="74"/>
      <c r="E66" s="79"/>
      <c r="F66" s="76">
        <v>10</v>
      </c>
      <c r="G66" s="76">
        <f>TRUNC(((B65+B67)/2)*20,3)</f>
        <v>0</v>
      </c>
      <c r="H66" s="74">
        <f>H64+G66</f>
        <v>73.494</v>
      </c>
      <c r="I66" s="76">
        <f>TRUNC(((D65+D67)/2)*20,3)</f>
        <v>-10.709</v>
      </c>
      <c r="J66" s="81">
        <f>J64+I66</f>
        <v>-321.77700000000004</v>
      </c>
      <c r="K66" s="70"/>
      <c r="L66" s="65"/>
      <c r="M66" s="65"/>
      <c r="N66" s="65"/>
    </row>
    <row r="67" spans="1:14">
      <c r="A67" s="73">
        <v>32</v>
      </c>
      <c r="B67" s="74">
        <v>0</v>
      </c>
      <c r="C67" s="74">
        <f>C65+B67</f>
        <v>3.6749999999999403</v>
      </c>
      <c r="D67" s="74">
        <v>-0.38499999999994827</v>
      </c>
      <c r="E67" s="75">
        <f>E65+D67</f>
        <v>-16.282000000000053</v>
      </c>
      <c r="F67" s="76"/>
      <c r="G67" s="76"/>
      <c r="H67" s="74"/>
      <c r="I67" s="76"/>
      <c r="J67" s="81"/>
      <c r="K67" s="70"/>
      <c r="L67" s="65"/>
      <c r="M67" s="65"/>
      <c r="N67" s="65"/>
    </row>
    <row r="68" spans="1:14">
      <c r="A68" s="73"/>
      <c r="B68" s="74"/>
      <c r="C68" s="74"/>
      <c r="D68" s="74"/>
      <c r="E68" s="79"/>
      <c r="F68" s="76">
        <v>10</v>
      </c>
      <c r="G68" s="76">
        <f>TRUNC(((B67+B69)/2)*20,3)</f>
        <v>0</v>
      </c>
      <c r="H68" s="74">
        <f>H66+G68</f>
        <v>73.494</v>
      </c>
      <c r="I68" s="76">
        <f>TRUNC(((D67+D69)/2)*20,3)</f>
        <v>-5.8090000000000002</v>
      </c>
      <c r="J68" s="81">
        <f>J66+I68</f>
        <v>-327.58600000000007</v>
      </c>
      <c r="K68" s="70"/>
      <c r="L68" s="65"/>
      <c r="M68" s="65"/>
      <c r="N68" s="65"/>
    </row>
    <row r="69" spans="1:14">
      <c r="A69" s="73">
        <v>33</v>
      </c>
      <c r="B69" s="74">
        <v>0</v>
      </c>
      <c r="C69" s="74">
        <f>C67+B69</f>
        <v>3.6749999999999403</v>
      </c>
      <c r="D69" s="74">
        <v>-0.19599999999994111</v>
      </c>
      <c r="E69" s="75">
        <f>E67+D69</f>
        <v>-16.477999999999994</v>
      </c>
      <c r="F69" s="76"/>
      <c r="G69" s="76"/>
      <c r="H69" s="74"/>
      <c r="I69" s="76"/>
      <c r="J69" s="81"/>
      <c r="K69" s="70"/>
      <c r="L69" s="65"/>
      <c r="M69" s="65"/>
      <c r="N69" s="65"/>
    </row>
    <row r="70" spans="1:14">
      <c r="A70" s="73"/>
      <c r="B70" s="74"/>
      <c r="C70" s="74"/>
      <c r="D70" s="74"/>
      <c r="E70" s="79"/>
      <c r="F70" s="76">
        <v>10</v>
      </c>
      <c r="G70" s="76">
        <f>TRUNC(((B69+B71)/2)*20,3)</f>
        <v>0</v>
      </c>
      <c r="H70" s="74">
        <f>H68+G70</f>
        <v>73.494</v>
      </c>
      <c r="I70" s="76">
        <f>TRUNC(((D69+D71)/2)*20,3)</f>
        <v>-10.218999999999999</v>
      </c>
      <c r="J70" s="81">
        <f>J68+I70</f>
        <v>-337.80500000000006</v>
      </c>
      <c r="K70" s="70"/>
      <c r="L70" s="65"/>
      <c r="M70" s="65"/>
      <c r="N70" s="65"/>
    </row>
    <row r="71" spans="1:14">
      <c r="A71" s="73">
        <v>34</v>
      </c>
      <c r="B71" s="74">
        <v>0</v>
      </c>
      <c r="C71" s="74">
        <f>C69+B71</f>
        <v>3.6749999999999403</v>
      </c>
      <c r="D71" s="74">
        <v>-0.82599999999996498</v>
      </c>
      <c r="E71" s="75">
        <f>E69+D71</f>
        <v>-17.303999999999959</v>
      </c>
      <c r="F71" s="76"/>
      <c r="G71" s="76"/>
      <c r="H71" s="74"/>
      <c r="I71" s="76"/>
      <c r="J71" s="81"/>
      <c r="K71" s="70"/>
      <c r="L71" s="65"/>
      <c r="M71" s="65"/>
      <c r="N71" s="65"/>
    </row>
    <row r="72" spans="1:14">
      <c r="A72" s="73"/>
      <c r="B72" s="74"/>
      <c r="C72" s="74"/>
      <c r="D72" s="74"/>
      <c r="E72" s="79"/>
      <c r="F72" s="76">
        <v>10</v>
      </c>
      <c r="G72" s="76">
        <f>TRUNC(((B71+B73)/2)*20,3)</f>
        <v>0</v>
      </c>
      <c r="H72" s="74">
        <f>H70+G72</f>
        <v>73.494</v>
      </c>
      <c r="I72" s="76">
        <f>TRUNC(((D71+D73)/2)*20,3)</f>
        <v>-16.45</v>
      </c>
      <c r="J72" s="81">
        <f>J70+I72</f>
        <v>-354.25500000000005</v>
      </c>
      <c r="K72" s="70"/>
      <c r="L72" s="65"/>
      <c r="M72" s="65"/>
      <c r="N72" s="65"/>
    </row>
    <row r="73" spans="1:14">
      <c r="A73" s="73">
        <v>35</v>
      </c>
      <c r="B73" s="74">
        <v>0</v>
      </c>
      <c r="C73" s="74">
        <f>C71+B73</f>
        <v>3.6749999999999403</v>
      </c>
      <c r="D73" s="74">
        <v>-0.81900000000003104</v>
      </c>
      <c r="E73" s="75">
        <f>E71+D73</f>
        <v>-18.12299999999999</v>
      </c>
      <c r="F73" s="76"/>
      <c r="G73" s="76"/>
      <c r="H73" s="74"/>
      <c r="I73" s="76"/>
      <c r="J73" s="81"/>
      <c r="K73" s="70"/>
      <c r="L73" s="65"/>
      <c r="M73" s="65"/>
      <c r="N73" s="65"/>
    </row>
    <row r="74" spans="1:14">
      <c r="A74" s="73"/>
      <c r="B74" s="74"/>
      <c r="C74" s="74"/>
      <c r="D74" s="74"/>
      <c r="E74" s="79"/>
      <c r="F74" s="76">
        <v>10</v>
      </c>
      <c r="G74" s="76">
        <f>TRUNC(((B73+B75)/2)*20,3)</f>
        <v>0</v>
      </c>
      <c r="H74" s="74">
        <f>H72+G74</f>
        <v>73.494</v>
      </c>
      <c r="I74" s="76">
        <f>TRUNC(((D73+D75)/2)*20,3)</f>
        <v>-14.28</v>
      </c>
      <c r="J74" s="81">
        <f>J72+I74</f>
        <v>-368.53500000000003</v>
      </c>
      <c r="K74" s="70"/>
      <c r="L74" s="65"/>
      <c r="M74" s="65"/>
      <c r="N74" s="65"/>
    </row>
    <row r="75" spans="1:14">
      <c r="A75" s="73">
        <v>36</v>
      </c>
      <c r="B75" s="74">
        <v>0</v>
      </c>
      <c r="C75" s="74">
        <f>C73+B75</f>
        <v>3.6749999999999403</v>
      </c>
      <c r="D75" s="74">
        <v>-0.60900000000002308</v>
      </c>
      <c r="E75" s="75">
        <f>E73+D75</f>
        <v>-18.732000000000014</v>
      </c>
      <c r="F75" s="76"/>
      <c r="G75" s="76"/>
      <c r="H75" s="74"/>
      <c r="I75" s="76"/>
      <c r="J75" s="81"/>
      <c r="K75" s="70"/>
      <c r="L75" s="65"/>
      <c r="M75" s="65"/>
      <c r="N75" s="65"/>
    </row>
    <row r="76" spans="1:14">
      <c r="A76" s="73"/>
      <c r="B76" s="74"/>
      <c r="C76" s="74"/>
      <c r="D76" s="74"/>
      <c r="E76" s="79"/>
      <c r="F76" s="76">
        <v>10</v>
      </c>
      <c r="G76" s="76">
        <f>TRUNC(((B75+B77)/2)*20,3)</f>
        <v>0</v>
      </c>
      <c r="H76" s="74">
        <f>H74+G76</f>
        <v>73.494</v>
      </c>
      <c r="I76" s="76">
        <f>TRUNC(((D75+D77)/2)*20,3)</f>
        <v>-9.7289999999999992</v>
      </c>
      <c r="J76" s="81">
        <f>J74+I76</f>
        <v>-378.26400000000001</v>
      </c>
      <c r="K76" s="70"/>
      <c r="L76" s="65"/>
      <c r="M76" s="65"/>
      <c r="N76" s="65"/>
    </row>
    <row r="77" spans="1:14">
      <c r="A77" s="73">
        <v>37</v>
      </c>
      <c r="B77" s="74">
        <v>0</v>
      </c>
      <c r="C77" s="74">
        <f>C75+B77</f>
        <v>3.6749999999999403</v>
      </c>
      <c r="D77" s="74">
        <v>-0.36399999999994748</v>
      </c>
      <c r="E77" s="75">
        <f>E75+D77</f>
        <v>-19.095999999999961</v>
      </c>
      <c r="F77" s="76"/>
      <c r="G77" s="76"/>
      <c r="H77" s="74"/>
      <c r="I77" s="76"/>
      <c r="J77" s="81"/>
      <c r="K77" s="70"/>
      <c r="L77" s="65"/>
      <c r="M77" s="65"/>
      <c r="N77" s="65"/>
    </row>
    <row r="78" spans="1:14">
      <c r="A78" s="73"/>
      <c r="B78" s="74"/>
      <c r="C78" s="74"/>
      <c r="D78" s="74"/>
      <c r="E78" s="79"/>
      <c r="F78" s="76">
        <v>10</v>
      </c>
      <c r="G78" s="76">
        <f>TRUNC(((B77+B79)/2)*20,3)</f>
        <v>0.84</v>
      </c>
      <c r="H78" s="74">
        <f>H76+G78</f>
        <v>74.334000000000003</v>
      </c>
      <c r="I78" s="76">
        <f>TRUNC(((D77+D79)/2)*20,3)</f>
        <v>-3.6389999999999998</v>
      </c>
      <c r="J78" s="81">
        <f>J76+I78</f>
        <v>-381.90300000000002</v>
      </c>
      <c r="K78" s="70"/>
      <c r="L78" s="65"/>
      <c r="M78" s="65"/>
      <c r="N78" s="65"/>
    </row>
    <row r="79" spans="1:14">
      <c r="A79" s="73">
        <v>38</v>
      </c>
      <c r="B79" s="74">
        <v>8.4000000000003183E-2</v>
      </c>
      <c r="C79" s="74">
        <f>C77+B79</f>
        <v>3.7589999999999435</v>
      </c>
      <c r="D79" s="74">
        <v>0</v>
      </c>
      <c r="E79" s="75">
        <f>E77+D79</f>
        <v>-19.095999999999961</v>
      </c>
      <c r="F79" s="76"/>
      <c r="G79" s="76"/>
      <c r="H79" s="74"/>
      <c r="I79" s="76"/>
      <c r="J79" s="81"/>
      <c r="K79" s="70"/>
      <c r="L79" s="65"/>
      <c r="M79" s="65"/>
      <c r="N79" s="65"/>
    </row>
    <row r="80" spans="1:14">
      <c r="A80" s="73"/>
      <c r="B80" s="74"/>
      <c r="C80" s="74"/>
      <c r="D80" s="74"/>
      <c r="E80" s="79"/>
      <c r="F80" s="76">
        <v>10</v>
      </c>
      <c r="G80" s="76">
        <f>TRUNC(((B79+B81)/2)*20,3)</f>
        <v>0.84</v>
      </c>
      <c r="H80" s="74">
        <f>H78+G80</f>
        <v>75.174000000000007</v>
      </c>
      <c r="I80" s="76">
        <f>TRUNC(((D79+D81)/2)*20,3)</f>
        <v>-1.96</v>
      </c>
      <c r="J80" s="81">
        <f>J78+I80</f>
        <v>-383.863</v>
      </c>
      <c r="K80" s="70"/>
      <c r="L80" s="65"/>
      <c r="M80" s="65"/>
      <c r="N80" s="65"/>
    </row>
    <row r="81" spans="1:14">
      <c r="A81" s="73">
        <v>39</v>
      </c>
      <c r="B81" s="74">
        <v>0</v>
      </c>
      <c r="C81" s="74">
        <f>C79+B81</f>
        <v>3.7589999999999435</v>
      </c>
      <c r="D81" s="74">
        <v>-0.19600000000004059</v>
      </c>
      <c r="E81" s="75">
        <f>E79+D81</f>
        <v>-19.292000000000002</v>
      </c>
      <c r="F81" s="76"/>
      <c r="G81" s="76"/>
      <c r="H81" s="74"/>
      <c r="I81" s="76"/>
      <c r="J81" s="81"/>
      <c r="K81" s="70"/>
      <c r="L81" s="65"/>
      <c r="M81" s="65"/>
      <c r="N81" s="65"/>
    </row>
    <row r="82" spans="1:14">
      <c r="A82" s="73"/>
      <c r="B82" s="74"/>
      <c r="C82" s="74"/>
      <c r="D82" s="74"/>
      <c r="E82" s="79"/>
      <c r="F82" s="76">
        <v>10</v>
      </c>
      <c r="G82" s="76">
        <f>TRUNC(((B81+B83)/2)*20,3)</f>
        <v>0</v>
      </c>
      <c r="H82" s="74">
        <f>H80+G82</f>
        <v>75.174000000000007</v>
      </c>
      <c r="I82" s="76">
        <f>TRUNC(((D81+D83)/2)*20,3)</f>
        <v>-79.52</v>
      </c>
      <c r="J82" s="81">
        <f>J80+I82</f>
        <v>-463.38299999999998</v>
      </c>
      <c r="K82" s="70"/>
      <c r="L82" s="65"/>
      <c r="M82" s="65"/>
      <c r="N82" s="65"/>
    </row>
    <row r="83" spans="1:14">
      <c r="A83" s="73">
        <v>40</v>
      </c>
      <c r="B83" s="74">
        <v>0</v>
      </c>
      <c r="C83" s="74">
        <f>C81+B83</f>
        <v>3.7589999999999435</v>
      </c>
      <c r="D83" s="74">
        <v>-7.7560000000000286</v>
      </c>
      <c r="E83" s="75">
        <f>E81+D83</f>
        <v>-27.04800000000003</v>
      </c>
      <c r="F83" s="76"/>
      <c r="G83" s="76"/>
      <c r="H83" s="74"/>
      <c r="I83" s="76"/>
      <c r="J83" s="81"/>
      <c r="K83" s="70"/>
      <c r="L83" s="65"/>
      <c r="M83" s="65"/>
      <c r="N83" s="65"/>
    </row>
    <row r="84" spans="1:14">
      <c r="A84" s="73"/>
      <c r="B84" s="74"/>
      <c r="C84" s="74"/>
      <c r="D84" s="74"/>
      <c r="E84" s="79"/>
      <c r="F84" s="76">
        <v>10</v>
      </c>
      <c r="G84" s="76">
        <f>TRUNC(((B83+B85)/2)*20,3)</f>
        <v>0</v>
      </c>
      <c r="H84" s="74">
        <f>H82+G84</f>
        <v>75.174000000000007</v>
      </c>
      <c r="I84" s="76">
        <f>TRUNC(((D83+D85)/2)*20,3)</f>
        <v>-83.65</v>
      </c>
      <c r="J84" s="81">
        <f>J82+I84</f>
        <v>-547.03300000000002</v>
      </c>
      <c r="K84" s="70"/>
      <c r="L84" s="65"/>
      <c r="M84" s="65"/>
      <c r="N84" s="65"/>
    </row>
    <row r="85" spans="1:14">
      <c r="A85" s="73">
        <v>41</v>
      </c>
      <c r="B85" s="74">
        <v>0</v>
      </c>
      <c r="C85" s="74">
        <f>C83+B85</f>
        <v>3.7589999999999435</v>
      </c>
      <c r="D85" s="74">
        <v>-0.60900000000002308</v>
      </c>
      <c r="E85" s="75">
        <f>E83+D85</f>
        <v>-27.657000000000053</v>
      </c>
      <c r="F85" s="76"/>
      <c r="G85" s="76"/>
      <c r="H85" s="74"/>
      <c r="I85" s="76"/>
      <c r="J85" s="81"/>
      <c r="K85" s="70"/>
      <c r="L85" s="65"/>
      <c r="M85" s="65"/>
      <c r="N85" s="65"/>
    </row>
    <row r="86" spans="1:14">
      <c r="A86" s="73"/>
      <c r="B86" s="74"/>
      <c r="C86" s="74"/>
      <c r="D86" s="74"/>
      <c r="E86" s="79"/>
      <c r="F86" s="76">
        <v>10</v>
      </c>
      <c r="G86" s="76">
        <f>TRUNC(((B85+B87)/2)*20,3)</f>
        <v>0</v>
      </c>
      <c r="H86" s="74">
        <f>H84+G86</f>
        <v>75.174000000000007</v>
      </c>
      <c r="I86" s="76">
        <f>TRUNC(((D85+D87)/2)*20,3)</f>
        <v>-12.46</v>
      </c>
      <c r="J86" s="81">
        <f>J84+I86</f>
        <v>-559.49300000000005</v>
      </c>
      <c r="K86" s="70"/>
      <c r="L86" s="65"/>
      <c r="M86" s="65"/>
      <c r="N86" s="65"/>
    </row>
    <row r="87" spans="1:14">
      <c r="A87" s="73">
        <v>42</v>
      </c>
      <c r="B87" s="74">
        <v>0</v>
      </c>
      <c r="C87" s="74">
        <f>C85+B87</f>
        <v>3.7589999999999435</v>
      </c>
      <c r="D87" s="74">
        <v>-0.6370000000000573</v>
      </c>
      <c r="E87" s="75">
        <f>E85+D87</f>
        <v>-28.294000000000111</v>
      </c>
      <c r="F87" s="76"/>
      <c r="G87" s="76"/>
      <c r="H87" s="74"/>
      <c r="I87" s="76"/>
      <c r="J87" s="81"/>
      <c r="K87" s="70"/>
      <c r="L87" s="65"/>
      <c r="M87" s="65"/>
      <c r="N87" s="65"/>
    </row>
    <row r="88" spans="1:14">
      <c r="A88" s="73"/>
      <c r="B88" s="74"/>
      <c r="C88" s="74"/>
      <c r="D88" s="74"/>
      <c r="E88" s="79"/>
      <c r="F88" s="76">
        <v>10</v>
      </c>
      <c r="G88" s="76">
        <f>TRUNC(((B87+B89)/2)*20,3)</f>
        <v>0</v>
      </c>
      <c r="H88" s="74">
        <f>H86+G88</f>
        <v>75.174000000000007</v>
      </c>
      <c r="I88" s="76">
        <f>TRUNC(((D87+D89)/2)*20,3)</f>
        <v>-8.82</v>
      </c>
      <c r="J88" s="81">
        <f>J86+I88</f>
        <v>-568.3130000000001</v>
      </c>
      <c r="K88" s="70"/>
      <c r="L88" s="65"/>
      <c r="M88" s="65"/>
      <c r="N88" s="65"/>
    </row>
    <row r="89" spans="1:14">
      <c r="A89" s="73">
        <v>43</v>
      </c>
      <c r="B89" s="74">
        <v>0</v>
      </c>
      <c r="C89" s="74">
        <f>C87+B89</f>
        <v>3.7589999999999435</v>
      </c>
      <c r="D89" s="74">
        <v>-0.24499999999997613</v>
      </c>
      <c r="E89" s="75">
        <f>E87+D89</f>
        <v>-28.539000000000087</v>
      </c>
      <c r="F89" s="76"/>
      <c r="G89" s="76"/>
      <c r="H89" s="74"/>
      <c r="I89" s="76"/>
      <c r="J89" s="81"/>
      <c r="K89" s="70"/>
      <c r="L89" s="65"/>
      <c r="M89" s="65"/>
      <c r="N89" s="65"/>
    </row>
    <row r="90" spans="1:14">
      <c r="A90" s="73"/>
      <c r="B90" s="74"/>
      <c r="C90" s="74"/>
      <c r="D90" s="74"/>
      <c r="E90" s="79"/>
      <c r="F90" s="76">
        <v>10</v>
      </c>
      <c r="G90" s="76">
        <f>TRUNC(((B89+B91)/2)*20,3)</f>
        <v>4.1289999999999996</v>
      </c>
      <c r="H90" s="74">
        <f>H88+G90</f>
        <v>79.303000000000011</v>
      </c>
      <c r="I90" s="76">
        <f>TRUNC(((D89+D91)/2)*20,3)</f>
        <v>-2.4489999999999998</v>
      </c>
      <c r="J90" s="81">
        <f>J88+I90</f>
        <v>-570.76200000000006</v>
      </c>
      <c r="K90" s="70"/>
      <c r="L90" s="65"/>
      <c r="M90" s="65"/>
      <c r="N90" s="65"/>
    </row>
    <row r="91" spans="1:14">
      <c r="A91" s="73">
        <v>44</v>
      </c>
      <c r="B91" s="74">
        <v>0.41299999999998249</v>
      </c>
      <c r="C91" s="74">
        <f>C89+B91</f>
        <v>4.171999999999926</v>
      </c>
      <c r="D91" s="74">
        <v>0</v>
      </c>
      <c r="E91" s="75">
        <f>E89+D91</f>
        <v>-28.539000000000087</v>
      </c>
      <c r="F91" s="76"/>
      <c r="G91" s="76"/>
      <c r="H91" s="74"/>
      <c r="I91" s="76"/>
      <c r="J91" s="81"/>
      <c r="K91" s="70"/>
      <c r="L91" s="65"/>
      <c r="M91" s="65"/>
      <c r="N91" s="65"/>
    </row>
    <row r="92" spans="1:14">
      <c r="A92" s="73"/>
      <c r="B92" s="74"/>
      <c r="C92" s="74"/>
      <c r="D92" s="74"/>
      <c r="E92" s="79"/>
      <c r="F92" s="76">
        <v>10</v>
      </c>
      <c r="G92" s="76">
        <f>TRUNC(((B91+B93)/2)*20,3)</f>
        <v>30.24</v>
      </c>
      <c r="H92" s="74">
        <f>H90+G92</f>
        <v>109.54300000000001</v>
      </c>
      <c r="I92" s="76">
        <f>TRUNC(((D91+D93)/2)*20,3)</f>
        <v>0</v>
      </c>
      <c r="J92" s="81">
        <f>J90+I92</f>
        <v>-570.76200000000006</v>
      </c>
      <c r="K92" s="70"/>
      <c r="L92" s="65"/>
      <c r="M92" s="65"/>
      <c r="N92" s="65"/>
    </row>
    <row r="93" spans="1:14">
      <c r="A93" s="73">
        <v>45</v>
      </c>
      <c r="B93" s="74">
        <v>2.6110000000000326</v>
      </c>
      <c r="C93" s="74">
        <f>C91+B93</f>
        <v>6.7829999999999586</v>
      </c>
      <c r="D93" s="74">
        <v>0</v>
      </c>
      <c r="E93" s="75">
        <f>E91+D93</f>
        <v>-28.539000000000087</v>
      </c>
      <c r="F93" s="76"/>
      <c r="G93" s="76"/>
      <c r="H93" s="74"/>
      <c r="I93" s="76"/>
      <c r="J93" s="81"/>
      <c r="K93" s="70"/>
      <c r="L93" s="65"/>
      <c r="M93" s="65"/>
      <c r="N93" s="65"/>
    </row>
    <row r="94" spans="1:14">
      <c r="A94" s="73"/>
      <c r="B94" s="74"/>
      <c r="C94" s="74"/>
      <c r="D94" s="74"/>
      <c r="E94" s="79"/>
      <c r="F94" s="76">
        <v>10</v>
      </c>
      <c r="G94" s="76">
        <f>TRUNC(((B93+B95)/2)*20,3)</f>
        <v>26.11</v>
      </c>
      <c r="H94" s="74">
        <f>H92+G94</f>
        <v>135.65300000000002</v>
      </c>
      <c r="I94" s="76">
        <f>TRUNC(((D93+D95)/2)*20,3)</f>
        <v>-2.1</v>
      </c>
      <c r="J94" s="81">
        <f>J92+I94</f>
        <v>-572.86200000000008</v>
      </c>
      <c r="K94" s="70"/>
      <c r="L94" s="65"/>
      <c r="M94" s="65"/>
      <c r="N94" s="65"/>
    </row>
    <row r="95" spans="1:14">
      <c r="A95" s="73">
        <v>46</v>
      </c>
      <c r="B95" s="74">
        <v>0</v>
      </c>
      <c r="C95" s="74">
        <f>C93+B95</f>
        <v>6.7829999999999586</v>
      </c>
      <c r="D95" s="74">
        <v>-0.21000000000000796</v>
      </c>
      <c r="E95" s="75">
        <f>E93+D95</f>
        <v>-28.749000000000095</v>
      </c>
      <c r="F95" s="76"/>
      <c r="G95" s="76"/>
      <c r="H95" s="74"/>
      <c r="I95" s="76"/>
      <c r="J95" s="81"/>
      <c r="K95" s="70"/>
      <c r="L95" s="65"/>
      <c r="M95" s="65"/>
      <c r="N95" s="65"/>
    </row>
    <row r="96" spans="1:14">
      <c r="A96" s="73"/>
      <c r="B96" s="74"/>
      <c r="C96" s="74"/>
      <c r="D96" s="74"/>
      <c r="E96" s="79"/>
      <c r="F96" s="76">
        <v>10</v>
      </c>
      <c r="G96" s="76">
        <f>TRUNC(((B95+B97)/2)*20,3)</f>
        <v>14.978999999999999</v>
      </c>
      <c r="H96" s="74">
        <f>H94+G96</f>
        <v>150.63200000000001</v>
      </c>
      <c r="I96" s="76">
        <f>TRUNC(((D95+D97)/2)*20,3)</f>
        <v>-2.1</v>
      </c>
      <c r="J96" s="81">
        <f>J94+I96</f>
        <v>-574.9620000000001</v>
      </c>
      <c r="K96" s="70"/>
      <c r="L96" s="65"/>
      <c r="M96" s="65"/>
      <c r="N96" s="65"/>
    </row>
    <row r="97" spans="1:14">
      <c r="A97" s="73">
        <v>47</v>
      </c>
      <c r="B97" s="74">
        <v>1.4979999999999905</v>
      </c>
      <c r="C97" s="74">
        <f>C95+B97</f>
        <v>8.2809999999999491</v>
      </c>
      <c r="D97" s="74">
        <v>0</v>
      </c>
      <c r="E97" s="75">
        <f>E95+D97</f>
        <v>-28.749000000000095</v>
      </c>
      <c r="F97" s="76"/>
      <c r="G97" s="76"/>
      <c r="H97" s="74"/>
      <c r="I97" s="76"/>
      <c r="J97" s="81"/>
      <c r="K97" s="70"/>
      <c r="L97" s="65"/>
      <c r="M97" s="65"/>
      <c r="N97" s="65"/>
    </row>
    <row r="98" spans="1:14">
      <c r="A98" s="73"/>
      <c r="B98" s="74"/>
      <c r="C98" s="74"/>
      <c r="D98" s="74"/>
      <c r="E98" s="79"/>
      <c r="F98" s="76">
        <v>10</v>
      </c>
      <c r="G98" s="76">
        <f>TRUNC(((B97+B99)/2)*20,3)</f>
        <v>17.079999999999998</v>
      </c>
      <c r="H98" s="74">
        <f>H96+G98</f>
        <v>167.71199999999999</v>
      </c>
      <c r="I98" s="76">
        <f>TRUNC(((D97+D99)/2)*20,3)</f>
        <v>0</v>
      </c>
      <c r="J98" s="81">
        <f>J96+I98</f>
        <v>-574.9620000000001</v>
      </c>
      <c r="K98" s="70"/>
      <c r="L98" s="65"/>
      <c r="M98" s="65"/>
      <c r="N98" s="65"/>
    </row>
    <row r="99" spans="1:14">
      <c r="A99" s="73">
        <v>48</v>
      </c>
      <c r="B99" s="74">
        <v>0.21000000000000796</v>
      </c>
      <c r="C99" s="74">
        <f>C97+B99</f>
        <v>8.490999999999957</v>
      </c>
      <c r="D99" s="74">
        <v>0</v>
      </c>
      <c r="E99" s="75">
        <f>E97+D99</f>
        <v>-28.749000000000095</v>
      </c>
      <c r="F99" s="76"/>
      <c r="G99" s="76"/>
      <c r="H99" s="74"/>
      <c r="I99" s="76"/>
      <c r="J99" s="81"/>
      <c r="K99" s="70"/>
      <c r="L99" s="65"/>
      <c r="M99" s="65"/>
      <c r="N99" s="65"/>
    </row>
    <row r="100" spans="1:14">
      <c r="A100" s="73"/>
      <c r="B100" s="74"/>
      <c r="C100" s="74"/>
      <c r="D100" s="74"/>
      <c r="E100" s="79"/>
      <c r="F100" s="76">
        <v>10</v>
      </c>
      <c r="G100" s="76">
        <f>TRUNC(((B99+B101)/2)*20,3)</f>
        <v>9.3089999999999993</v>
      </c>
      <c r="H100" s="74">
        <f>H98+G100</f>
        <v>177.02099999999999</v>
      </c>
      <c r="I100" s="76">
        <f>TRUNC(((D99+D101)/2)*20,3)</f>
        <v>0</v>
      </c>
      <c r="J100" s="81">
        <f>J98+I100</f>
        <v>-574.9620000000001</v>
      </c>
      <c r="K100" s="70"/>
      <c r="L100" s="65"/>
      <c r="M100" s="65"/>
      <c r="N100" s="65"/>
    </row>
    <row r="101" spans="1:14">
      <c r="A101" s="73">
        <v>49</v>
      </c>
      <c r="B101" s="74">
        <v>0.72099999999996101</v>
      </c>
      <c r="C101" s="74">
        <f>C99+B101</f>
        <v>9.211999999999918</v>
      </c>
      <c r="D101" s="74">
        <v>0</v>
      </c>
      <c r="E101" s="75">
        <f>E99+D101</f>
        <v>-28.749000000000095</v>
      </c>
      <c r="F101" s="76"/>
      <c r="G101" s="76"/>
      <c r="H101" s="74"/>
      <c r="I101" s="76"/>
      <c r="J101" s="81"/>
      <c r="K101" s="70"/>
      <c r="L101" s="65"/>
      <c r="M101" s="65"/>
      <c r="N101" s="65"/>
    </row>
    <row r="102" spans="1:14">
      <c r="A102" s="73"/>
      <c r="B102" s="74"/>
      <c r="C102" s="74"/>
      <c r="D102" s="74"/>
      <c r="E102" s="79"/>
      <c r="F102" s="76">
        <v>10</v>
      </c>
      <c r="G102" s="76">
        <f>TRUNC(((B101+B103)/2)*20,3)</f>
        <v>18.13</v>
      </c>
      <c r="H102" s="74">
        <f>H100+G102</f>
        <v>195.15099999999998</v>
      </c>
      <c r="I102" s="76">
        <f>TRUNC(((D101+D103)/2)*20,3)</f>
        <v>0</v>
      </c>
      <c r="J102" s="81">
        <f>J100+I102</f>
        <v>-574.9620000000001</v>
      </c>
      <c r="K102" s="70"/>
      <c r="L102" s="65"/>
      <c r="M102" s="65"/>
      <c r="N102" s="65"/>
    </row>
    <row r="103" spans="1:14">
      <c r="A103" s="73">
        <v>50</v>
      </c>
      <c r="B103" s="74">
        <v>1.0920000000000414</v>
      </c>
      <c r="C103" s="74">
        <f>C101+B103</f>
        <v>10.303999999999959</v>
      </c>
      <c r="D103" s="74">
        <v>0</v>
      </c>
      <c r="E103" s="75">
        <f>E101+D103</f>
        <v>-28.749000000000095</v>
      </c>
      <c r="F103" s="76"/>
      <c r="G103" s="76"/>
      <c r="H103" s="74"/>
      <c r="I103" s="76"/>
      <c r="J103" s="81"/>
      <c r="K103" s="70"/>
      <c r="L103" s="65"/>
      <c r="M103" s="65"/>
      <c r="N103" s="65"/>
    </row>
    <row r="104" spans="1:14">
      <c r="A104" s="73"/>
      <c r="B104" s="74"/>
      <c r="C104" s="74"/>
      <c r="D104" s="74"/>
      <c r="E104" s="79"/>
      <c r="F104" s="76">
        <v>10</v>
      </c>
      <c r="G104" s="76">
        <f>TRUNC(((B103+B105)/2)*20,3)</f>
        <v>10.92</v>
      </c>
      <c r="H104" s="74">
        <f>H102+G104</f>
        <v>206.07099999999997</v>
      </c>
      <c r="I104" s="76">
        <f>TRUNC(((D103+D105)/2)*20,3)</f>
        <v>-2.94</v>
      </c>
      <c r="J104" s="81">
        <f>J102+I104</f>
        <v>-577.90200000000016</v>
      </c>
      <c r="K104" s="70"/>
      <c r="L104" s="65"/>
      <c r="M104" s="65"/>
      <c r="N104" s="65"/>
    </row>
    <row r="105" spans="1:14">
      <c r="A105" s="73">
        <v>51</v>
      </c>
      <c r="B105" s="74">
        <v>0</v>
      </c>
      <c r="C105" s="74">
        <f>C103+B105</f>
        <v>10.303999999999959</v>
      </c>
      <c r="D105" s="74">
        <v>-0.29400000000001114</v>
      </c>
      <c r="E105" s="75">
        <f>E103+D105</f>
        <v>-29.043000000000106</v>
      </c>
      <c r="F105" s="76"/>
      <c r="G105" s="76"/>
      <c r="H105" s="74"/>
      <c r="I105" s="76"/>
      <c r="J105" s="81"/>
      <c r="K105" s="70"/>
      <c r="L105" s="65"/>
      <c r="M105" s="65"/>
      <c r="N105" s="65"/>
    </row>
    <row r="106" spans="1:14">
      <c r="A106" s="73"/>
      <c r="B106" s="74"/>
      <c r="C106" s="74"/>
      <c r="D106" s="74"/>
      <c r="E106" s="79"/>
      <c r="F106" s="76">
        <v>10</v>
      </c>
      <c r="G106" s="76">
        <f>TRUNC(((B105+B107)/2)*20,3)</f>
        <v>26.67</v>
      </c>
      <c r="H106" s="74">
        <f>H104+G106</f>
        <v>232.74099999999999</v>
      </c>
      <c r="I106" s="76">
        <f>TRUNC(((D105+D107)/2)*20,3)</f>
        <v>-2.94</v>
      </c>
      <c r="J106" s="81">
        <f>J104+I106</f>
        <v>-580.84200000000021</v>
      </c>
      <c r="K106" s="70"/>
      <c r="L106" s="65"/>
      <c r="M106" s="65"/>
      <c r="N106" s="65"/>
    </row>
    <row r="107" spans="1:14">
      <c r="A107" s="73">
        <v>52</v>
      </c>
      <c r="B107" s="74">
        <v>2.6670000000000016</v>
      </c>
      <c r="C107" s="74">
        <f>C105+B107</f>
        <v>12.970999999999961</v>
      </c>
      <c r="D107" s="74">
        <v>0</v>
      </c>
      <c r="E107" s="75">
        <f>E105+D107</f>
        <v>-29.043000000000106</v>
      </c>
      <c r="F107" s="76"/>
      <c r="G107" s="76"/>
      <c r="H107" s="74"/>
      <c r="I107" s="76"/>
      <c r="J107" s="81"/>
      <c r="K107" s="70"/>
      <c r="L107" s="65"/>
      <c r="M107" s="65"/>
      <c r="N107" s="65"/>
    </row>
    <row r="108" spans="1:14">
      <c r="A108" s="73"/>
      <c r="B108" s="74"/>
      <c r="C108" s="74"/>
      <c r="D108" s="74"/>
      <c r="E108" s="79"/>
      <c r="F108" s="76">
        <v>10</v>
      </c>
      <c r="G108" s="76">
        <f>TRUNC(((B107+B109)/2)*20,3)</f>
        <v>26.67</v>
      </c>
      <c r="H108" s="74">
        <f>H106+G108</f>
        <v>259.411</v>
      </c>
      <c r="I108" s="76">
        <f>TRUNC(((D107+D109)/2)*20,3)</f>
        <v>-5.46</v>
      </c>
      <c r="J108" s="81">
        <f>J106+I108</f>
        <v>-586.30200000000025</v>
      </c>
      <c r="K108" s="70"/>
      <c r="L108" s="65"/>
      <c r="M108" s="65"/>
      <c r="N108" s="65"/>
    </row>
    <row r="109" spans="1:14">
      <c r="A109" s="73">
        <v>53</v>
      </c>
      <c r="B109" s="74">
        <v>0</v>
      </c>
      <c r="C109" s="74">
        <f>C107+B109</f>
        <v>12.970999999999961</v>
      </c>
      <c r="D109" s="74">
        <v>-0.54600000000002069</v>
      </c>
      <c r="E109" s="75">
        <f>E107+D109</f>
        <v>-29.589000000000127</v>
      </c>
      <c r="F109" s="76"/>
      <c r="G109" s="76"/>
      <c r="H109" s="74"/>
      <c r="I109" s="76"/>
      <c r="J109" s="81"/>
      <c r="K109" s="70"/>
      <c r="L109" s="65"/>
      <c r="M109" s="65"/>
      <c r="N109" s="65"/>
    </row>
    <row r="110" spans="1:14">
      <c r="A110" s="73"/>
      <c r="B110" s="74"/>
      <c r="C110" s="74"/>
      <c r="D110" s="74"/>
      <c r="E110" s="79"/>
      <c r="F110" s="76">
        <v>10</v>
      </c>
      <c r="G110" s="76">
        <f>TRUNC(((B109+B111)/2)*20,3)</f>
        <v>0</v>
      </c>
      <c r="H110" s="74">
        <f>H108+G110</f>
        <v>259.411</v>
      </c>
      <c r="I110" s="76">
        <f>TRUNC(((D109+D111)/2)*20,3)</f>
        <v>-18.690000000000001</v>
      </c>
      <c r="J110" s="81">
        <f>J108+I110</f>
        <v>-604.9920000000003</v>
      </c>
      <c r="K110" s="70"/>
      <c r="L110" s="65"/>
      <c r="M110" s="65"/>
      <c r="N110" s="65"/>
    </row>
    <row r="111" spans="1:14">
      <c r="A111" s="73">
        <v>54</v>
      </c>
      <c r="B111" s="74">
        <v>0</v>
      </c>
      <c r="C111" s="74">
        <f>C109+B111</f>
        <v>12.970999999999961</v>
      </c>
      <c r="D111" s="74">
        <v>-1.3230000000000501</v>
      </c>
      <c r="E111" s="75">
        <f>E109+D111</f>
        <v>-30.912000000000177</v>
      </c>
      <c r="F111" s="76"/>
      <c r="G111" s="76"/>
      <c r="H111" s="74"/>
      <c r="I111" s="76"/>
      <c r="J111" s="81"/>
      <c r="K111" s="70"/>
      <c r="L111" s="65"/>
      <c r="M111" s="65"/>
      <c r="N111" s="65"/>
    </row>
    <row r="112" spans="1:14">
      <c r="A112" s="73"/>
      <c r="B112" s="74"/>
      <c r="C112" s="74"/>
      <c r="D112" s="74"/>
      <c r="E112" s="79"/>
      <c r="F112" s="76">
        <v>10</v>
      </c>
      <c r="G112" s="76">
        <f>TRUNC(((B111+B113)/2)*20,3)</f>
        <v>0</v>
      </c>
      <c r="H112" s="74">
        <f>H110+G112</f>
        <v>259.411</v>
      </c>
      <c r="I112" s="76">
        <f>TRUNC(((D111+D113)/2)*20,3)</f>
        <v>-19.739000000000001</v>
      </c>
      <c r="J112" s="81">
        <f>J110+I112</f>
        <v>-624.73100000000034</v>
      </c>
      <c r="K112" s="70"/>
      <c r="L112" s="65"/>
      <c r="M112" s="65"/>
      <c r="N112" s="65"/>
    </row>
    <row r="113" spans="1:14">
      <c r="A113" s="73">
        <v>55</v>
      </c>
      <c r="B113" s="74">
        <v>0</v>
      </c>
      <c r="C113" s="74">
        <f>C111+B113</f>
        <v>12.970999999999961</v>
      </c>
      <c r="D113" s="74">
        <v>-0.65099999999992519</v>
      </c>
      <c r="E113" s="75">
        <f>E111+D113</f>
        <v>-31.563000000000102</v>
      </c>
      <c r="F113" s="76"/>
      <c r="G113" s="76"/>
      <c r="H113" s="74"/>
      <c r="I113" s="76"/>
      <c r="J113" s="81"/>
      <c r="K113" s="70"/>
      <c r="L113" s="65"/>
      <c r="M113" s="65"/>
      <c r="N113" s="65"/>
    </row>
    <row r="114" spans="1:14">
      <c r="A114" s="73"/>
      <c r="B114" s="74"/>
      <c r="C114" s="74"/>
      <c r="D114" s="74"/>
      <c r="E114" s="79"/>
      <c r="F114" s="76">
        <v>10</v>
      </c>
      <c r="G114" s="76">
        <f>TRUNC(((B113+B115)/2)*20,3)</f>
        <v>5.8789999999999996</v>
      </c>
      <c r="H114" s="74">
        <f>H112+G114</f>
        <v>265.29000000000002</v>
      </c>
      <c r="I114" s="76">
        <f>TRUNC(((D113+D115)/2)*20,3)</f>
        <v>-6.5090000000000003</v>
      </c>
      <c r="J114" s="81">
        <f>J112+I114</f>
        <v>-631.24000000000035</v>
      </c>
      <c r="K114" s="70"/>
      <c r="L114" s="65"/>
      <c r="M114" s="65"/>
      <c r="N114" s="65"/>
    </row>
    <row r="115" spans="1:14">
      <c r="A115" s="73">
        <v>56</v>
      </c>
      <c r="B115" s="74">
        <v>0.58799999999992281</v>
      </c>
      <c r="C115" s="74">
        <f>C113+B115</f>
        <v>13.558999999999884</v>
      </c>
      <c r="D115" s="74">
        <v>0</v>
      </c>
      <c r="E115" s="75">
        <f>E113+D115</f>
        <v>-31.563000000000102</v>
      </c>
      <c r="F115" s="76"/>
      <c r="G115" s="76"/>
      <c r="H115" s="74"/>
      <c r="I115" s="76"/>
      <c r="J115" s="81"/>
      <c r="K115" s="70"/>
      <c r="L115" s="65"/>
      <c r="M115" s="65"/>
      <c r="N115" s="65"/>
    </row>
    <row r="116" spans="1:14">
      <c r="A116" s="73"/>
      <c r="B116" s="74"/>
      <c r="C116" s="74"/>
      <c r="D116" s="74"/>
      <c r="E116" s="79"/>
      <c r="F116" s="76">
        <v>10</v>
      </c>
      <c r="G116" s="76">
        <f>TRUNC(((B115+B117)/2)*20,3)</f>
        <v>5.8789999999999996</v>
      </c>
      <c r="H116" s="74">
        <f>H114+G116</f>
        <v>271.16900000000004</v>
      </c>
      <c r="I116" s="76">
        <f>TRUNC(((D115+D117)/2)*20,3)</f>
        <v>-7.56</v>
      </c>
      <c r="J116" s="81">
        <f>J114+I116</f>
        <v>-638.8000000000003</v>
      </c>
      <c r="K116" s="70"/>
      <c r="L116" s="65"/>
      <c r="M116" s="65"/>
      <c r="N116" s="65"/>
    </row>
    <row r="117" spans="1:14">
      <c r="A117" s="73">
        <v>57</v>
      </c>
      <c r="B117" s="74">
        <v>0</v>
      </c>
      <c r="C117" s="74">
        <f>C115+B117</f>
        <v>13.558999999999884</v>
      </c>
      <c r="D117" s="74">
        <v>-0.75600000000002865</v>
      </c>
      <c r="E117" s="75">
        <f>E115+D117</f>
        <v>-32.319000000000131</v>
      </c>
      <c r="F117" s="76"/>
      <c r="G117" s="76"/>
      <c r="H117" s="74"/>
      <c r="I117" s="76"/>
      <c r="J117" s="81"/>
      <c r="K117" s="70"/>
      <c r="L117" s="65"/>
      <c r="M117" s="65"/>
      <c r="N117" s="65"/>
    </row>
    <row r="118" spans="1:14">
      <c r="A118" s="73"/>
      <c r="B118" s="74"/>
      <c r="C118" s="74"/>
      <c r="D118" s="74"/>
      <c r="E118" s="79"/>
      <c r="F118" s="76">
        <v>10</v>
      </c>
      <c r="G118" s="76">
        <f>TRUNC(((B117+B119)/2)*20,3)</f>
        <v>1.9590000000000001</v>
      </c>
      <c r="H118" s="74">
        <f>H116+G118</f>
        <v>273.12800000000004</v>
      </c>
      <c r="I118" s="76">
        <f>TRUNC(((D117+D119)/2)*20,3)</f>
        <v>-7.56</v>
      </c>
      <c r="J118" s="81">
        <f>J116+I118</f>
        <v>-646.36000000000024</v>
      </c>
      <c r="K118" s="70"/>
      <c r="L118" s="65"/>
      <c r="M118" s="65"/>
      <c r="N118" s="65"/>
    </row>
    <row r="119" spans="1:14">
      <c r="A119" s="73">
        <v>58</v>
      </c>
      <c r="B119" s="74">
        <v>0.19599999999994111</v>
      </c>
      <c r="C119" s="74">
        <f>C117+B119</f>
        <v>13.754999999999825</v>
      </c>
      <c r="D119" s="74">
        <v>0</v>
      </c>
      <c r="E119" s="75">
        <f>E117+D119</f>
        <v>-32.319000000000131</v>
      </c>
      <c r="F119" s="76"/>
      <c r="G119" s="76"/>
      <c r="H119" s="74"/>
      <c r="I119" s="76"/>
      <c r="J119" s="81"/>
      <c r="K119" s="70"/>
      <c r="L119" s="65"/>
      <c r="M119" s="65"/>
      <c r="N119" s="65"/>
    </row>
    <row r="120" spans="1:14">
      <c r="A120" s="73"/>
      <c r="B120" s="74"/>
      <c r="C120" s="74"/>
      <c r="D120" s="74"/>
      <c r="E120" s="79"/>
      <c r="F120" s="76">
        <v>10</v>
      </c>
      <c r="G120" s="76">
        <f>TRUNC(((B119+B121)/2)*20,3)</f>
        <v>36.048999999999999</v>
      </c>
      <c r="H120" s="74">
        <f>H118+G120</f>
        <v>309.17700000000002</v>
      </c>
      <c r="I120" s="76">
        <f>TRUNC(((D119+D121)/2)*20,3)</f>
        <v>0</v>
      </c>
      <c r="J120" s="81">
        <f>J118+I120</f>
        <v>-646.36000000000024</v>
      </c>
      <c r="K120" s="70"/>
      <c r="L120" s="65"/>
      <c r="M120" s="65"/>
      <c r="N120" s="65"/>
    </row>
    <row r="121" spans="1:14">
      <c r="A121" s="73">
        <v>59</v>
      </c>
      <c r="B121" s="74">
        <v>3.4089999999999634</v>
      </c>
      <c r="C121" s="74">
        <f>C119+B121</f>
        <v>17.163999999999788</v>
      </c>
      <c r="D121" s="74">
        <v>0</v>
      </c>
      <c r="E121" s="75">
        <f>E119+D121</f>
        <v>-32.319000000000131</v>
      </c>
      <c r="F121" s="76"/>
      <c r="G121" s="76"/>
      <c r="H121" s="74"/>
      <c r="I121" s="76"/>
      <c r="J121" s="81"/>
      <c r="K121" s="70"/>
      <c r="L121" s="65"/>
      <c r="M121" s="65"/>
      <c r="N121" s="65"/>
    </row>
    <row r="122" spans="1:14">
      <c r="A122" s="73"/>
      <c r="B122" s="74"/>
      <c r="C122" s="74"/>
      <c r="D122" s="74"/>
      <c r="E122" s="79"/>
      <c r="F122" s="76">
        <v>10</v>
      </c>
      <c r="G122" s="76">
        <f>TRUNC(((B121+B123)/2)*20,3)</f>
        <v>34.088999999999999</v>
      </c>
      <c r="H122" s="74">
        <f>H120+G122</f>
        <v>343.26600000000002</v>
      </c>
      <c r="I122" s="76">
        <f>TRUNC(((D121+D123)/2)*20,3)</f>
        <v>-3.64</v>
      </c>
      <c r="J122" s="81">
        <f>J120+I122</f>
        <v>-650.00000000000023</v>
      </c>
      <c r="K122" s="70"/>
      <c r="L122" s="65"/>
      <c r="M122" s="65"/>
      <c r="N122" s="65"/>
    </row>
    <row r="123" spans="1:14">
      <c r="A123" s="73">
        <v>60</v>
      </c>
      <c r="B123" s="74">
        <v>0</v>
      </c>
      <c r="C123" s="74">
        <f>C121+B123</f>
        <v>17.163999999999788</v>
      </c>
      <c r="D123" s="74">
        <v>-0.36400000000004695</v>
      </c>
      <c r="E123" s="75">
        <f>E121+D123</f>
        <v>-32.683000000000177</v>
      </c>
      <c r="F123" s="76"/>
      <c r="G123" s="76"/>
      <c r="H123" s="74"/>
      <c r="I123" s="76"/>
      <c r="J123" s="81"/>
      <c r="K123" s="70"/>
      <c r="L123" s="65"/>
      <c r="M123" s="65"/>
      <c r="N123" s="65"/>
    </row>
    <row r="124" spans="1:14">
      <c r="A124" s="73"/>
      <c r="B124" s="74"/>
      <c r="C124" s="74"/>
      <c r="D124" s="74"/>
      <c r="E124" s="79"/>
      <c r="F124" s="76">
        <v>10</v>
      </c>
      <c r="G124" s="76">
        <f>TRUNC(((B123+B125)/2)*20,3)</f>
        <v>9.8689999999999998</v>
      </c>
      <c r="H124" s="74">
        <f>H122+G124</f>
        <v>353.13499999999999</v>
      </c>
      <c r="I124" s="76">
        <f>TRUNC(((D123+D125)/2)*20,3)</f>
        <v>-3.64</v>
      </c>
      <c r="J124" s="81">
        <f>J122+I124</f>
        <v>-653.64000000000021</v>
      </c>
      <c r="K124" s="70"/>
      <c r="L124" s="65"/>
      <c r="M124" s="65"/>
      <c r="N124" s="65"/>
    </row>
    <row r="125" spans="1:14">
      <c r="A125" s="73">
        <v>61</v>
      </c>
      <c r="B125" s="74">
        <v>0.98699999999993793</v>
      </c>
      <c r="C125" s="74">
        <f>C123+B125</f>
        <v>18.150999999999726</v>
      </c>
      <c r="D125" s="74">
        <v>0</v>
      </c>
      <c r="E125" s="75">
        <f>E123+D125</f>
        <v>-32.683000000000177</v>
      </c>
      <c r="F125" s="76"/>
      <c r="G125" s="76"/>
      <c r="H125" s="74"/>
      <c r="I125" s="76"/>
      <c r="J125" s="81"/>
      <c r="K125" s="70"/>
      <c r="L125" s="65"/>
      <c r="M125" s="65"/>
      <c r="N125" s="65"/>
    </row>
    <row r="126" spans="1:14">
      <c r="A126" s="73"/>
      <c r="B126" s="74"/>
      <c r="C126" s="74"/>
      <c r="D126" s="74"/>
      <c r="E126" s="79"/>
      <c r="F126" s="76">
        <v>10</v>
      </c>
      <c r="G126" s="76">
        <f>TRUNC(((B125+B127)/2)*20,3)</f>
        <v>33.529000000000003</v>
      </c>
      <c r="H126" s="74">
        <f>H124+G126</f>
        <v>386.66399999999999</v>
      </c>
      <c r="I126" s="76">
        <f>TRUNC(((D125+D127)/2)*20,3)</f>
        <v>0</v>
      </c>
      <c r="J126" s="81">
        <f>J124+I126</f>
        <v>-653.64000000000021</v>
      </c>
      <c r="K126" s="70"/>
      <c r="L126" s="65"/>
      <c r="M126" s="65"/>
      <c r="N126" s="65"/>
    </row>
    <row r="127" spans="1:14">
      <c r="A127" s="73">
        <v>62</v>
      </c>
      <c r="B127" s="74">
        <v>2.365999999999957</v>
      </c>
      <c r="C127" s="74">
        <f>C125+B127</f>
        <v>20.516999999999683</v>
      </c>
      <c r="D127" s="74">
        <v>0</v>
      </c>
      <c r="E127" s="75">
        <f>E125+D127</f>
        <v>-32.683000000000177</v>
      </c>
      <c r="F127" s="76"/>
      <c r="G127" s="76"/>
      <c r="H127" s="74"/>
      <c r="I127" s="76"/>
      <c r="J127" s="81"/>
      <c r="K127" s="70"/>
      <c r="L127" s="65"/>
      <c r="M127" s="65"/>
      <c r="N127" s="65"/>
    </row>
    <row r="128" spans="1:14">
      <c r="A128" s="73"/>
      <c r="B128" s="74"/>
      <c r="C128" s="74"/>
      <c r="D128" s="74"/>
      <c r="E128" s="79"/>
      <c r="F128" s="76">
        <v>10</v>
      </c>
      <c r="G128" s="76">
        <f>TRUNC(((B127+B129)/2)*20,3)</f>
        <v>23.658999999999999</v>
      </c>
      <c r="H128" s="74">
        <f>H126+G128</f>
        <v>410.32299999999998</v>
      </c>
      <c r="I128" s="76">
        <f>TRUNC(((D127+D129)/2)*20,3)</f>
        <v>-5.5990000000000002</v>
      </c>
      <c r="J128" s="81">
        <f>J126+I128</f>
        <v>-659.23900000000026</v>
      </c>
      <c r="K128" s="70"/>
      <c r="L128" s="65"/>
      <c r="M128" s="65"/>
      <c r="N128" s="65"/>
    </row>
    <row r="129" spans="1:14">
      <c r="A129" s="73">
        <v>63</v>
      </c>
      <c r="B129" s="74">
        <v>0</v>
      </c>
      <c r="C129" s="74">
        <f>C127+B129</f>
        <v>20.516999999999683</v>
      </c>
      <c r="D129" s="74">
        <v>-0.55999999999998806</v>
      </c>
      <c r="E129" s="75">
        <f>E127+D129</f>
        <v>-33.243000000000166</v>
      </c>
      <c r="F129" s="76"/>
      <c r="G129" s="76"/>
      <c r="H129" s="74"/>
      <c r="I129" s="76"/>
      <c r="J129" s="81"/>
      <c r="K129" s="70"/>
      <c r="L129" s="65"/>
      <c r="M129" s="65"/>
      <c r="N129" s="65"/>
    </row>
    <row r="130" spans="1:14">
      <c r="A130" s="73"/>
      <c r="B130" s="74"/>
      <c r="C130" s="74"/>
      <c r="D130" s="74"/>
      <c r="E130" s="79"/>
      <c r="F130" s="76">
        <v>10</v>
      </c>
      <c r="G130" s="76">
        <f>TRUNC(((B129+B131)/2)*20,3)</f>
        <v>1.47</v>
      </c>
      <c r="H130" s="74">
        <f>H128+G130</f>
        <v>411.79300000000001</v>
      </c>
      <c r="I130" s="76">
        <f>TRUNC(((D129+D131)/2)*20,3)</f>
        <v>-5.5990000000000002</v>
      </c>
      <c r="J130" s="81">
        <f>J128+I130</f>
        <v>-664.83800000000031</v>
      </c>
      <c r="K130" s="70"/>
      <c r="L130" s="65"/>
      <c r="M130" s="65"/>
      <c r="N130" s="65"/>
    </row>
    <row r="131" spans="1:14">
      <c r="A131" s="73">
        <v>64</v>
      </c>
      <c r="B131" s="74">
        <v>0.14700000000000557</v>
      </c>
      <c r="C131" s="74">
        <f>C129+B131</f>
        <v>20.663999999999689</v>
      </c>
      <c r="D131" s="74">
        <v>0</v>
      </c>
      <c r="E131" s="75">
        <f>E129+D131</f>
        <v>-33.243000000000166</v>
      </c>
      <c r="F131" s="76"/>
      <c r="G131" s="76"/>
      <c r="H131" s="74"/>
      <c r="I131" s="76"/>
      <c r="J131" s="81"/>
      <c r="K131" s="70"/>
      <c r="L131" s="65"/>
      <c r="M131" s="65"/>
      <c r="N131" s="65"/>
    </row>
    <row r="132" spans="1:14">
      <c r="A132" s="73"/>
      <c r="B132" s="74"/>
      <c r="C132" s="74"/>
      <c r="D132" s="74"/>
      <c r="E132" s="79"/>
      <c r="F132" s="76">
        <v>10</v>
      </c>
      <c r="G132" s="76">
        <f>TRUNC(((B131+B133)/2)*20,3)</f>
        <v>28.21</v>
      </c>
      <c r="H132" s="74">
        <f>H130+G132</f>
        <v>440.00299999999999</v>
      </c>
      <c r="I132" s="76">
        <f>TRUNC(((D131+D133)/2)*20,3)</f>
        <v>0</v>
      </c>
      <c r="J132" s="81">
        <f>J130+I132</f>
        <v>-664.83800000000031</v>
      </c>
      <c r="K132" s="70"/>
      <c r="L132" s="65"/>
      <c r="M132" s="65"/>
      <c r="N132" s="65"/>
    </row>
    <row r="133" spans="1:14">
      <c r="A133" s="73">
        <v>65</v>
      </c>
      <c r="B133" s="74">
        <v>2.674000000000035</v>
      </c>
      <c r="C133" s="74">
        <f>C131+B133</f>
        <v>23.337999999999724</v>
      </c>
      <c r="D133" s="74">
        <v>0</v>
      </c>
      <c r="E133" s="75">
        <f>E131+D133</f>
        <v>-33.243000000000166</v>
      </c>
      <c r="F133" s="76"/>
      <c r="G133" s="76"/>
      <c r="H133" s="74"/>
      <c r="I133" s="76"/>
      <c r="J133" s="81"/>
      <c r="K133" s="70"/>
      <c r="L133" s="65"/>
      <c r="M133" s="65"/>
      <c r="N133" s="65"/>
    </row>
    <row r="134" spans="1:14">
      <c r="A134" s="73"/>
      <c r="B134" s="74"/>
      <c r="C134" s="74"/>
      <c r="D134" s="74"/>
      <c r="E134" s="79"/>
      <c r="F134" s="76">
        <v>10</v>
      </c>
      <c r="G134" s="76">
        <f>TRUNC(((B133+B135)/2)*20,3)</f>
        <v>26.74</v>
      </c>
      <c r="H134" s="74">
        <f>H132+G134</f>
        <v>466.74299999999999</v>
      </c>
      <c r="I134" s="76">
        <f>TRUNC(((D133+D135)/2)*20,3)</f>
        <v>-2.6589999999999998</v>
      </c>
      <c r="J134" s="81">
        <f>J132+I134</f>
        <v>-667.4970000000003</v>
      </c>
      <c r="K134" s="70"/>
      <c r="L134" s="65"/>
      <c r="M134" s="65"/>
      <c r="N134" s="65"/>
    </row>
    <row r="135" spans="1:14">
      <c r="A135" s="73">
        <v>66</v>
      </c>
      <c r="B135" s="74">
        <v>0</v>
      </c>
      <c r="C135" s="74">
        <f>C133+B135</f>
        <v>23.337999999999724</v>
      </c>
      <c r="D135" s="74">
        <v>-0.26599999999997692</v>
      </c>
      <c r="E135" s="75">
        <f>E133+D135</f>
        <v>-33.509000000000142</v>
      </c>
      <c r="F135" s="76"/>
      <c r="G135" s="76"/>
      <c r="H135" s="74"/>
      <c r="I135" s="76"/>
      <c r="J135" s="81"/>
      <c r="K135" s="70"/>
      <c r="L135" s="65"/>
      <c r="M135" s="65"/>
      <c r="N135" s="65"/>
    </row>
    <row r="136" spans="1:14">
      <c r="A136" s="73"/>
      <c r="B136" s="74"/>
      <c r="C136" s="74"/>
      <c r="D136" s="74"/>
      <c r="E136" s="79"/>
      <c r="F136" s="76">
        <v>10</v>
      </c>
      <c r="G136" s="76">
        <f>TRUNC(((B135+B137)/2)*20,3)</f>
        <v>3.149</v>
      </c>
      <c r="H136" s="74">
        <f>H134+G136</f>
        <v>469.892</v>
      </c>
      <c r="I136" s="76">
        <f>TRUNC(((D135+D137)/2)*20,3)</f>
        <v>-2.6589999999999998</v>
      </c>
      <c r="J136" s="81">
        <f>J134+I136</f>
        <v>-670.15600000000029</v>
      </c>
      <c r="K136" s="70"/>
      <c r="L136" s="65"/>
      <c r="M136" s="65"/>
      <c r="N136" s="65"/>
    </row>
    <row r="137" spans="1:14">
      <c r="A137" s="73">
        <v>67</v>
      </c>
      <c r="B137" s="74">
        <v>0.31499999999991246</v>
      </c>
      <c r="C137" s="74">
        <f>C135+B137</f>
        <v>23.652999999999636</v>
      </c>
      <c r="D137" s="74">
        <v>0</v>
      </c>
      <c r="E137" s="75">
        <f>E135+D137</f>
        <v>-33.509000000000142</v>
      </c>
      <c r="F137" s="76"/>
      <c r="G137" s="76"/>
      <c r="H137" s="74"/>
      <c r="I137" s="76"/>
      <c r="J137" s="81"/>
      <c r="K137" s="70"/>
      <c r="L137" s="65"/>
      <c r="M137" s="65"/>
      <c r="N137" s="65"/>
    </row>
    <row r="138" spans="1:14">
      <c r="A138" s="73"/>
      <c r="B138" s="74"/>
      <c r="C138" s="74"/>
      <c r="D138" s="74"/>
      <c r="E138" s="79"/>
      <c r="F138" s="76">
        <v>10</v>
      </c>
      <c r="G138" s="76">
        <f>TRUNC(((B137+B139)/2)*20,3)</f>
        <v>18.689</v>
      </c>
      <c r="H138" s="74">
        <f>H136+G138</f>
        <v>488.58100000000002</v>
      </c>
      <c r="I138" s="76">
        <f>TRUNC(((D137+D139)/2)*20,3)</f>
        <v>0</v>
      </c>
      <c r="J138" s="81">
        <f>J136+I138</f>
        <v>-670.15600000000029</v>
      </c>
      <c r="K138" s="70"/>
      <c r="L138" s="65"/>
      <c r="M138" s="65"/>
      <c r="N138" s="65"/>
    </row>
    <row r="139" spans="1:14">
      <c r="A139" s="73">
        <v>68</v>
      </c>
      <c r="B139" s="74">
        <v>1.5540000000000589</v>
      </c>
      <c r="C139" s="74">
        <f>C137+B139</f>
        <v>25.206999999999695</v>
      </c>
      <c r="D139" s="74">
        <v>0</v>
      </c>
      <c r="E139" s="75">
        <f>E137+D139</f>
        <v>-33.509000000000142</v>
      </c>
      <c r="F139" s="76"/>
      <c r="G139" s="76"/>
      <c r="H139" s="74"/>
      <c r="I139" s="76"/>
      <c r="J139" s="81"/>
      <c r="K139" s="70"/>
      <c r="L139" s="65"/>
      <c r="M139" s="65"/>
      <c r="N139" s="65"/>
    </row>
    <row r="140" spans="1:14">
      <c r="A140" s="73"/>
      <c r="B140" s="74"/>
      <c r="C140" s="74"/>
      <c r="D140" s="74"/>
      <c r="E140" s="79"/>
      <c r="F140" s="76">
        <v>10</v>
      </c>
      <c r="G140" s="76">
        <f>TRUNC(((B139+B141)/2)*20,3)</f>
        <v>15.54</v>
      </c>
      <c r="H140" s="74">
        <f>H138+G140</f>
        <v>504.12100000000004</v>
      </c>
      <c r="I140" s="76">
        <f>TRUNC(((D139+D141)/2)*20,3)</f>
        <v>-12.81</v>
      </c>
      <c r="J140" s="81">
        <f>J138+I140</f>
        <v>-682.96600000000024</v>
      </c>
      <c r="K140" s="70"/>
      <c r="L140" s="65"/>
      <c r="M140" s="65"/>
      <c r="N140" s="65"/>
    </row>
    <row r="141" spans="1:14">
      <c r="A141" s="73">
        <v>69</v>
      </c>
      <c r="B141" s="74">
        <v>0</v>
      </c>
      <c r="C141" s="74">
        <f>C139+B141</f>
        <v>25.206999999999695</v>
      </c>
      <c r="D141" s="74">
        <v>-1.2810000000000485</v>
      </c>
      <c r="E141" s="75">
        <f>E139+D141</f>
        <v>-34.790000000000191</v>
      </c>
      <c r="F141" s="76"/>
      <c r="G141" s="76"/>
      <c r="H141" s="74"/>
      <c r="I141" s="76"/>
      <c r="J141" s="81"/>
      <c r="K141" s="70"/>
      <c r="L141" s="65"/>
      <c r="M141" s="65"/>
      <c r="N141" s="65"/>
    </row>
    <row r="142" spans="1:14">
      <c r="A142" s="73"/>
      <c r="B142" s="74"/>
      <c r="C142" s="74"/>
      <c r="D142" s="74"/>
      <c r="E142" s="79"/>
      <c r="F142" s="76">
        <v>10</v>
      </c>
      <c r="G142" s="76">
        <f>TRUNC(((B141+B143)/2)*20,3)</f>
        <v>1.89</v>
      </c>
      <c r="H142" s="74">
        <f>H140+G142</f>
        <v>506.01100000000002</v>
      </c>
      <c r="I142" s="76">
        <f>TRUNC(((D141+D143)/2)*20,3)</f>
        <v>-12.81</v>
      </c>
      <c r="J142" s="81">
        <f>J140+I142</f>
        <v>-695.77600000000018</v>
      </c>
      <c r="K142" s="70"/>
      <c r="L142" s="65"/>
      <c r="M142" s="65"/>
      <c r="N142" s="65"/>
    </row>
    <row r="143" spans="1:14">
      <c r="A143" s="73">
        <v>70</v>
      </c>
      <c r="B143" s="74">
        <v>0.18900000000000716</v>
      </c>
      <c r="C143" s="74">
        <f>C141+B143</f>
        <v>25.395999999999702</v>
      </c>
      <c r="D143" s="74">
        <v>0</v>
      </c>
      <c r="E143" s="75">
        <f>E141+D143</f>
        <v>-34.790000000000191</v>
      </c>
      <c r="F143" s="76"/>
      <c r="G143" s="76"/>
      <c r="H143" s="74"/>
      <c r="I143" s="76"/>
      <c r="J143" s="81"/>
      <c r="K143" s="70"/>
      <c r="L143" s="65"/>
      <c r="M143" s="65"/>
      <c r="N143" s="65"/>
    </row>
    <row r="144" spans="1:14">
      <c r="A144" s="73"/>
      <c r="B144" s="74"/>
      <c r="C144" s="74"/>
      <c r="D144" s="74"/>
      <c r="E144" s="79"/>
      <c r="F144" s="76">
        <v>10</v>
      </c>
      <c r="G144" s="76">
        <f>TRUNC(((B143+B145)/2)*20,3)</f>
        <v>1.89</v>
      </c>
      <c r="H144" s="74">
        <f>H142+G144</f>
        <v>507.90100000000001</v>
      </c>
      <c r="I144" s="76">
        <f>TRUNC(((D143+D145)/2)*20,3)</f>
        <v>-1.609</v>
      </c>
      <c r="J144" s="81">
        <f>J142+I144</f>
        <v>-697.38500000000022</v>
      </c>
      <c r="K144" s="70"/>
      <c r="L144" s="65"/>
      <c r="M144" s="65"/>
      <c r="N144" s="65"/>
    </row>
    <row r="145" spans="1:14">
      <c r="A145" s="73">
        <v>71</v>
      </c>
      <c r="B145" s="74">
        <v>0</v>
      </c>
      <c r="C145" s="74">
        <f>C143+B145</f>
        <v>25.395999999999702</v>
      </c>
      <c r="D145" s="74">
        <v>-0.16099999999997294</v>
      </c>
      <c r="E145" s="75">
        <f>E143+D145</f>
        <v>-34.951000000000164</v>
      </c>
      <c r="F145" s="76"/>
      <c r="G145" s="76"/>
      <c r="H145" s="74"/>
      <c r="I145" s="76"/>
      <c r="J145" s="81"/>
      <c r="K145" s="70"/>
      <c r="L145" s="65"/>
      <c r="M145" s="65"/>
      <c r="N145" s="65"/>
    </row>
    <row r="146" spans="1:14">
      <c r="A146" s="73"/>
      <c r="B146" s="74"/>
      <c r="C146" s="74"/>
      <c r="D146" s="74"/>
      <c r="E146" s="79"/>
      <c r="F146" s="76">
        <v>10</v>
      </c>
      <c r="G146" s="76">
        <f>TRUNC(((B145+B147)/2)*20,3)</f>
        <v>0</v>
      </c>
      <c r="H146" s="74">
        <f>H144+G146</f>
        <v>507.90100000000001</v>
      </c>
      <c r="I146" s="76">
        <f>TRUNC(((D145+D147)/2)*20,3)</f>
        <v>-5.1790000000000003</v>
      </c>
      <c r="J146" s="81">
        <f>J144+I146</f>
        <v>-702.56400000000019</v>
      </c>
      <c r="K146" s="70"/>
      <c r="L146" s="65"/>
      <c r="M146" s="65"/>
      <c r="N146" s="65"/>
    </row>
    <row r="147" spans="1:14">
      <c r="A147" s="73">
        <v>72</v>
      </c>
      <c r="B147" s="74">
        <v>0</v>
      </c>
      <c r="C147" s="74">
        <f>C145+B147</f>
        <v>25.395999999999702</v>
      </c>
      <c r="D147" s="74">
        <v>-0.35700000000001353</v>
      </c>
      <c r="E147" s="75">
        <f>E145+D147</f>
        <v>-35.308000000000177</v>
      </c>
      <c r="F147" s="76"/>
      <c r="G147" s="76"/>
      <c r="H147" s="74"/>
      <c r="I147" s="76"/>
      <c r="J147" s="81"/>
      <c r="K147" s="70"/>
      <c r="L147" s="65"/>
      <c r="M147" s="65"/>
      <c r="N147" s="65"/>
    </row>
    <row r="148" spans="1:14">
      <c r="A148" s="73"/>
      <c r="B148" s="74"/>
      <c r="C148" s="74"/>
      <c r="D148" s="74"/>
      <c r="E148" s="79"/>
      <c r="F148" s="76">
        <v>10</v>
      </c>
      <c r="G148" s="76">
        <f>TRUNC(((B147+B149)/2)*20,3)</f>
        <v>18.268999999999998</v>
      </c>
      <c r="H148" s="74">
        <f>H146+G148</f>
        <v>526.16999999999996</v>
      </c>
      <c r="I148" s="76">
        <f>TRUNC(((D147+D149)/2)*20,3)</f>
        <v>-3.57</v>
      </c>
      <c r="J148" s="81">
        <f>J146+I148</f>
        <v>-706.13400000000024</v>
      </c>
      <c r="K148" s="70"/>
      <c r="L148" s="65"/>
      <c r="M148" s="65"/>
      <c r="N148" s="65"/>
    </row>
    <row r="149" spans="1:14">
      <c r="A149" s="73">
        <v>73</v>
      </c>
      <c r="B149" s="74">
        <v>1.8269999999999698</v>
      </c>
      <c r="C149" s="74">
        <f>C147+B149</f>
        <v>27.222999999999672</v>
      </c>
      <c r="D149" s="74">
        <v>0</v>
      </c>
      <c r="E149" s="75">
        <f>E147+D149</f>
        <v>-35.308000000000177</v>
      </c>
      <c r="F149" s="76"/>
      <c r="G149" s="76"/>
      <c r="H149" s="74"/>
      <c r="I149" s="76"/>
      <c r="J149" s="81"/>
      <c r="K149" s="70"/>
      <c r="L149" s="65"/>
      <c r="M149" s="65"/>
      <c r="N149" s="65"/>
    </row>
    <row r="150" spans="1:14">
      <c r="A150" s="73"/>
      <c r="B150" s="74"/>
      <c r="C150" s="74"/>
      <c r="D150" s="74"/>
      <c r="E150" s="79"/>
      <c r="F150" s="76">
        <v>10</v>
      </c>
      <c r="G150" s="76">
        <f>TRUNC(((B149+B151)/2)*20,3)</f>
        <v>18.268999999999998</v>
      </c>
      <c r="H150" s="74">
        <f>H148+G150</f>
        <v>544.43899999999996</v>
      </c>
      <c r="I150" s="76">
        <f>TRUNC(((D149+D151)/2)*20,3)</f>
        <v>-4.899</v>
      </c>
      <c r="J150" s="81">
        <f>J148+I150</f>
        <v>-711.03300000000024</v>
      </c>
      <c r="K150" s="70"/>
      <c r="L150" s="65"/>
      <c r="M150" s="65"/>
      <c r="N150" s="65"/>
    </row>
    <row r="151" spans="1:14">
      <c r="A151" s="73">
        <v>74</v>
      </c>
      <c r="B151" s="74">
        <v>0</v>
      </c>
      <c r="C151" s="74">
        <f>C149+B151</f>
        <v>27.222999999999672</v>
      </c>
      <c r="D151" s="74">
        <v>-0.48999999999995225</v>
      </c>
      <c r="E151" s="75">
        <f>E149+D151</f>
        <v>-35.79800000000013</v>
      </c>
      <c r="F151" s="76"/>
      <c r="G151" s="76"/>
      <c r="H151" s="74"/>
      <c r="I151" s="76"/>
      <c r="J151" s="81"/>
      <c r="K151" s="70"/>
      <c r="L151" s="65"/>
      <c r="M151" s="65"/>
      <c r="N151" s="65"/>
    </row>
    <row r="152" spans="1:14">
      <c r="A152" s="73"/>
      <c r="B152" s="74"/>
      <c r="C152" s="74"/>
      <c r="D152" s="74"/>
      <c r="E152" s="79"/>
      <c r="F152" s="76">
        <v>10</v>
      </c>
      <c r="G152" s="76">
        <f>TRUNC(((B151+B153)/2)*20,3)</f>
        <v>13.718999999999999</v>
      </c>
      <c r="H152" s="74">
        <f>H150+G152</f>
        <v>558.15800000000002</v>
      </c>
      <c r="I152" s="76">
        <f>TRUNC(((D151+D153)/2)*20,3)</f>
        <v>-4.899</v>
      </c>
      <c r="J152" s="81">
        <f>J150+I152</f>
        <v>-715.93200000000024</v>
      </c>
      <c r="K152" s="70"/>
      <c r="L152" s="65"/>
      <c r="M152" s="65"/>
      <c r="N152" s="65"/>
    </row>
    <row r="153" spans="1:14">
      <c r="A153" s="73">
        <v>75</v>
      </c>
      <c r="B153" s="74">
        <v>1.3719999999999857</v>
      </c>
      <c r="C153" s="74">
        <f>C151+B153</f>
        <v>28.594999999999658</v>
      </c>
      <c r="D153" s="74">
        <v>0</v>
      </c>
      <c r="E153" s="75">
        <f>E151+D153</f>
        <v>-35.79800000000013</v>
      </c>
      <c r="F153" s="76"/>
      <c r="G153" s="76"/>
      <c r="H153" s="74"/>
      <c r="I153" s="76"/>
      <c r="J153" s="81"/>
      <c r="K153" s="70"/>
      <c r="L153" s="65"/>
      <c r="M153" s="65"/>
      <c r="N153" s="65"/>
    </row>
    <row r="154" spans="1:14">
      <c r="A154" s="73"/>
      <c r="B154" s="74"/>
      <c r="C154" s="74"/>
      <c r="D154" s="74"/>
      <c r="E154" s="79"/>
      <c r="F154" s="76">
        <v>10</v>
      </c>
      <c r="G154" s="76">
        <f>TRUNC(((B153+B155)/2)*20,3)</f>
        <v>13.718999999999999</v>
      </c>
      <c r="H154" s="74">
        <f>H152+G154</f>
        <v>571.87700000000007</v>
      </c>
      <c r="I154" s="76">
        <f>TRUNC(((D153+D155)/2)*20,3)</f>
        <v>-4.34</v>
      </c>
      <c r="J154" s="81">
        <f>J152+I154</f>
        <v>-720.27200000000028</v>
      </c>
      <c r="K154" s="70"/>
      <c r="L154" s="65"/>
      <c r="M154" s="65"/>
      <c r="N154" s="65"/>
    </row>
    <row r="155" spans="1:14">
      <c r="A155" s="73">
        <v>76</v>
      </c>
      <c r="B155" s="74">
        <v>0</v>
      </c>
      <c r="C155" s="74">
        <f>C153+B155</f>
        <v>28.594999999999658</v>
      </c>
      <c r="D155" s="74">
        <v>-0.43400000000008276</v>
      </c>
      <c r="E155" s="75">
        <f>E153+D155</f>
        <v>-36.232000000000212</v>
      </c>
      <c r="F155" s="76"/>
      <c r="G155" s="76"/>
      <c r="H155" s="74"/>
      <c r="I155" s="76"/>
      <c r="J155" s="81"/>
      <c r="K155" s="70"/>
      <c r="L155" s="65"/>
      <c r="M155" s="65"/>
      <c r="N155" s="65"/>
    </row>
    <row r="156" spans="1:14">
      <c r="A156" s="73"/>
      <c r="B156" s="74"/>
      <c r="C156" s="74"/>
      <c r="D156" s="74"/>
      <c r="E156" s="79"/>
      <c r="F156" s="76">
        <v>10</v>
      </c>
      <c r="G156" s="76">
        <f>TRUNC(((B155+B157)/2)*20,3)</f>
        <v>0</v>
      </c>
      <c r="H156" s="74">
        <f>H154+G156</f>
        <v>571.87700000000007</v>
      </c>
      <c r="I156" s="76">
        <f>TRUNC(((D155+D157)/2)*20,3)</f>
        <v>-12.53</v>
      </c>
      <c r="J156" s="81">
        <f>J154+I156</f>
        <v>-732.80200000000025</v>
      </c>
      <c r="K156" s="70"/>
      <c r="L156" s="65"/>
      <c r="M156" s="65"/>
      <c r="N156" s="65"/>
    </row>
    <row r="157" spans="1:14">
      <c r="A157" s="73">
        <v>77</v>
      </c>
      <c r="B157" s="74">
        <v>0</v>
      </c>
      <c r="C157" s="74">
        <f>C155+B157</f>
        <v>28.594999999999658</v>
      </c>
      <c r="D157" s="74">
        <v>-0.81899999999993156</v>
      </c>
      <c r="E157" s="75">
        <f>E155+D157</f>
        <v>-37.051000000000144</v>
      </c>
      <c r="F157" s="76"/>
      <c r="G157" s="76"/>
      <c r="H157" s="74"/>
      <c r="I157" s="76"/>
      <c r="J157" s="81"/>
      <c r="K157" s="70"/>
      <c r="L157" s="65"/>
      <c r="M157" s="65"/>
      <c r="N157" s="65"/>
    </row>
    <row r="158" spans="1:14">
      <c r="A158" s="73"/>
      <c r="B158" s="74"/>
      <c r="C158" s="74"/>
      <c r="D158" s="74"/>
      <c r="E158" s="79"/>
      <c r="F158" s="76">
        <v>10</v>
      </c>
      <c r="G158" s="76">
        <f>TRUNC(((B157+B159)/2)*20,3)</f>
        <v>0</v>
      </c>
      <c r="H158" s="74">
        <f>H156+G158</f>
        <v>571.87700000000007</v>
      </c>
      <c r="I158" s="76">
        <f>TRUNC(((D157+D159)/2)*20,3)</f>
        <v>-17.359000000000002</v>
      </c>
      <c r="J158" s="81">
        <f>J156+I158</f>
        <v>-750.16100000000029</v>
      </c>
      <c r="K158" s="70"/>
      <c r="L158" s="65"/>
      <c r="M158" s="65"/>
      <c r="N158" s="65"/>
    </row>
    <row r="159" spans="1:14">
      <c r="A159" s="73">
        <v>78</v>
      </c>
      <c r="B159" s="74">
        <v>0</v>
      </c>
      <c r="C159" s="74">
        <f>C157+B159</f>
        <v>28.594999999999658</v>
      </c>
      <c r="D159" s="74">
        <v>-0.91700000000000159</v>
      </c>
      <c r="E159" s="75">
        <f>E157+D159</f>
        <v>-37.968000000000146</v>
      </c>
      <c r="F159" s="76"/>
      <c r="G159" s="76"/>
      <c r="H159" s="74"/>
      <c r="I159" s="76"/>
      <c r="J159" s="81"/>
      <c r="K159" s="70"/>
      <c r="L159" s="65"/>
      <c r="M159" s="65"/>
      <c r="N159" s="65"/>
    </row>
    <row r="160" spans="1:14">
      <c r="A160" s="73"/>
      <c r="B160" s="74"/>
      <c r="C160" s="74"/>
      <c r="D160" s="74"/>
      <c r="E160" s="79"/>
      <c r="F160" s="76">
        <v>10</v>
      </c>
      <c r="G160" s="76">
        <f>TRUNC(((B159+B161)/2)*20,3)</f>
        <v>4.2</v>
      </c>
      <c r="H160" s="74">
        <f>H158+G160</f>
        <v>576.07700000000011</v>
      </c>
      <c r="I160" s="76">
        <f>TRUNC(((D159+D161)/2)*20,3)</f>
        <v>-9.17</v>
      </c>
      <c r="J160" s="81">
        <f>J158+I160</f>
        <v>-759.33100000000024</v>
      </c>
      <c r="K160" s="70"/>
      <c r="L160" s="65"/>
      <c r="M160" s="65"/>
      <c r="N160" s="65"/>
    </row>
    <row r="161" spans="1:14">
      <c r="A161" s="73">
        <v>79</v>
      </c>
      <c r="B161" s="74">
        <v>0.42000000000001592</v>
      </c>
      <c r="C161" s="74">
        <f>C159+B161</f>
        <v>29.014999999999674</v>
      </c>
      <c r="D161" s="74">
        <v>0</v>
      </c>
      <c r="E161" s="75">
        <f>E159+D161</f>
        <v>-37.968000000000146</v>
      </c>
      <c r="F161" s="76"/>
      <c r="G161" s="76"/>
      <c r="H161" s="74"/>
      <c r="I161" s="76"/>
      <c r="J161" s="81"/>
      <c r="K161" s="70"/>
      <c r="L161" s="65"/>
      <c r="M161" s="65"/>
      <c r="N161" s="65"/>
    </row>
    <row r="162" spans="1:14">
      <c r="A162" s="73"/>
      <c r="B162" s="74"/>
      <c r="C162" s="74"/>
      <c r="D162" s="74"/>
      <c r="E162" s="79"/>
      <c r="F162" s="76">
        <v>10</v>
      </c>
      <c r="G162" s="76">
        <f>TRUNC(((B161+B163)/2)*20,3)</f>
        <v>7.84</v>
      </c>
      <c r="H162" s="74">
        <f>H160+G162</f>
        <v>583.91700000000014</v>
      </c>
      <c r="I162" s="76">
        <f>TRUNC(((D161+D163)/2)*20,3)</f>
        <v>0</v>
      </c>
      <c r="J162" s="81">
        <f>J160+I162</f>
        <v>-759.33100000000024</v>
      </c>
      <c r="K162" s="70"/>
      <c r="L162" s="65"/>
      <c r="M162" s="65"/>
      <c r="N162" s="65"/>
    </row>
    <row r="163" spans="1:14">
      <c r="A163" s="73">
        <v>80</v>
      </c>
      <c r="B163" s="74">
        <v>0.36400000000004695</v>
      </c>
      <c r="C163" s="74">
        <f>C161+B163</f>
        <v>29.378999999999721</v>
      </c>
      <c r="D163" s="74">
        <v>0</v>
      </c>
      <c r="E163" s="75">
        <f>E161+D163</f>
        <v>-37.968000000000146</v>
      </c>
      <c r="F163" s="76"/>
      <c r="G163" s="76"/>
      <c r="H163" s="74"/>
      <c r="I163" s="76"/>
      <c r="J163" s="81"/>
      <c r="K163" s="70"/>
      <c r="L163" s="65"/>
      <c r="M163" s="65"/>
      <c r="N163" s="65"/>
    </row>
    <row r="164" spans="1:14">
      <c r="A164" s="73"/>
      <c r="B164" s="74"/>
      <c r="C164" s="74"/>
      <c r="D164" s="74"/>
      <c r="E164" s="79"/>
      <c r="F164" s="76">
        <v>10</v>
      </c>
      <c r="G164" s="76">
        <f>TRUNC(((B163+B165)/2)*20,3)</f>
        <v>3.64</v>
      </c>
      <c r="H164" s="74">
        <f>H162+G164</f>
        <v>587.55700000000013</v>
      </c>
      <c r="I164" s="76">
        <f>TRUNC(((D163+D165)/2)*20,3)</f>
        <v>-19.039000000000001</v>
      </c>
      <c r="J164" s="81">
        <f>J162+I164</f>
        <v>-778.37000000000023</v>
      </c>
      <c r="K164" s="70"/>
      <c r="L164" s="65"/>
      <c r="M164" s="65"/>
      <c r="N164" s="65"/>
    </row>
    <row r="165" spans="1:14">
      <c r="A165" s="73">
        <v>81</v>
      </c>
      <c r="B165" s="74">
        <v>0</v>
      </c>
      <c r="C165" s="74">
        <f>C163+B165</f>
        <v>29.378999999999721</v>
      </c>
      <c r="D165" s="74">
        <v>-1.9039999999999395</v>
      </c>
      <c r="E165" s="75">
        <f>E163+D165</f>
        <v>-39.872000000000085</v>
      </c>
      <c r="F165" s="76"/>
      <c r="G165" s="76"/>
      <c r="H165" s="74"/>
      <c r="I165" s="76"/>
      <c r="J165" s="81"/>
      <c r="K165" s="70"/>
      <c r="L165" s="65"/>
      <c r="M165" s="65"/>
      <c r="N165" s="65"/>
    </row>
    <row r="166" spans="1:14">
      <c r="A166" s="73"/>
      <c r="B166" s="74"/>
      <c r="C166" s="74"/>
      <c r="D166" s="74"/>
      <c r="E166" s="79"/>
      <c r="F166" s="76">
        <v>10</v>
      </c>
      <c r="G166" s="76">
        <f>TRUNC(((B165+B167)/2)*20,3)</f>
        <v>0</v>
      </c>
      <c r="H166" s="74">
        <f>H164+G166</f>
        <v>587.55700000000013</v>
      </c>
      <c r="I166" s="76">
        <f>TRUNC(((D165+D167)/2)*20,3)</f>
        <v>-35.978999999999999</v>
      </c>
      <c r="J166" s="81">
        <f>J164+I166</f>
        <v>-814.34900000000027</v>
      </c>
      <c r="K166" s="70"/>
      <c r="L166" s="65"/>
      <c r="M166" s="65"/>
      <c r="N166" s="65"/>
    </row>
    <row r="167" spans="1:14">
      <c r="A167" s="73">
        <v>82</v>
      </c>
      <c r="B167" s="74">
        <v>0</v>
      </c>
      <c r="C167" s="74">
        <f>C165+B167</f>
        <v>29.378999999999721</v>
      </c>
      <c r="D167" s="74">
        <v>-1.694000000000031</v>
      </c>
      <c r="E167" s="75">
        <f>E165+D167</f>
        <v>-41.566000000000116</v>
      </c>
      <c r="F167" s="76"/>
      <c r="G167" s="76"/>
      <c r="H167" s="74"/>
      <c r="I167" s="76"/>
      <c r="J167" s="81"/>
      <c r="K167" s="70"/>
      <c r="L167" s="65"/>
      <c r="M167" s="65"/>
      <c r="N167" s="65"/>
    </row>
    <row r="168" spans="1:14" ht="15.75">
      <c r="A168" s="73"/>
      <c r="B168" s="74"/>
      <c r="C168" s="74"/>
      <c r="D168" s="74"/>
      <c r="E168" s="79"/>
      <c r="F168" s="76">
        <v>10</v>
      </c>
      <c r="G168" s="76">
        <f>TRUNC(((B167+B169)/2)*20,3)</f>
        <v>0.97899999999999998</v>
      </c>
      <c r="H168" s="91">
        <f>H166+G168</f>
        <v>588.53600000000017</v>
      </c>
      <c r="I168" s="76">
        <f>TRUNC(((D167+D169)/2)*20,3)</f>
        <v>-16.940000000000001</v>
      </c>
      <c r="J168" s="92">
        <f>J166+I168</f>
        <v>-831.28900000000033</v>
      </c>
      <c r="K168" s="70"/>
      <c r="L168" s="65"/>
      <c r="M168" s="65"/>
      <c r="N168" s="65"/>
    </row>
    <row r="169" spans="1:14">
      <c r="A169" s="73" t="s">
        <v>74</v>
      </c>
      <c r="B169" s="74">
        <v>9.7999999999970555E-2</v>
      </c>
      <c r="C169" s="74">
        <f>C167+B169</f>
        <v>29.476999999999691</v>
      </c>
      <c r="D169" s="74">
        <v>0</v>
      </c>
      <c r="E169" s="75">
        <f>E167+D169</f>
        <v>-41.566000000000116</v>
      </c>
      <c r="F169" s="76"/>
      <c r="G169" s="76"/>
      <c r="H169" s="74"/>
      <c r="I169" s="77"/>
      <c r="J169" s="78"/>
      <c r="K169" s="70"/>
      <c r="L169" s="65"/>
      <c r="M169" s="65"/>
      <c r="N169" s="65"/>
    </row>
    <row r="170" spans="1:14">
      <c r="F170" s="69"/>
      <c r="G170" s="69"/>
      <c r="H170" s="64"/>
      <c r="I170" s="70"/>
      <c r="J170" s="70"/>
      <c r="K170" s="70"/>
      <c r="L170" s="65"/>
      <c r="M170" s="65"/>
      <c r="N170" s="65"/>
    </row>
    <row r="171" spans="1:14">
      <c r="F171" s="69"/>
      <c r="G171" s="69"/>
      <c r="H171" s="70"/>
      <c r="I171" s="70"/>
      <c r="J171" s="70"/>
      <c r="K171" s="70"/>
      <c r="L171" s="65"/>
      <c r="M171" s="65"/>
      <c r="N171" s="65"/>
    </row>
    <row r="172" spans="1:14">
      <c r="D172" s="94" t="s">
        <v>89</v>
      </c>
      <c r="E172" s="94"/>
      <c r="F172" s="95">
        <f>H168</f>
        <v>588.53600000000017</v>
      </c>
      <c r="G172" s="93"/>
      <c r="H172" s="70"/>
      <c r="I172" s="70"/>
      <c r="J172" s="70"/>
      <c r="K172" s="70"/>
      <c r="L172" s="65"/>
      <c r="M172" s="65"/>
      <c r="N172" s="65"/>
    </row>
    <row r="173" spans="1:14">
      <c r="D173" s="94" t="s">
        <v>90</v>
      </c>
      <c r="E173" s="94"/>
      <c r="F173" s="95">
        <f>J168</f>
        <v>-831.28900000000033</v>
      </c>
      <c r="G173" s="93"/>
      <c r="H173" s="70"/>
      <c r="I173" s="70"/>
      <c r="J173" s="70"/>
      <c r="K173" s="70"/>
      <c r="L173" s="65"/>
      <c r="M173" s="65"/>
      <c r="N173" s="65"/>
    </row>
    <row r="174" spans="1:14">
      <c r="F174" s="69"/>
      <c r="G174" s="69"/>
      <c r="H174" s="70"/>
      <c r="I174" s="70"/>
      <c r="J174" s="70"/>
      <c r="K174" s="70"/>
      <c r="L174" s="65"/>
      <c r="M174" s="65"/>
      <c r="N174" s="65"/>
    </row>
    <row r="175" spans="1:14">
      <c r="F175" s="69"/>
      <c r="G175" s="69"/>
      <c r="H175" s="70"/>
      <c r="I175" s="70"/>
      <c r="J175" s="70"/>
      <c r="K175" s="70"/>
      <c r="L175" s="65"/>
      <c r="M175" s="65"/>
      <c r="N175" s="65"/>
    </row>
    <row r="176" spans="1:14">
      <c r="F176" s="69"/>
      <c r="G176" s="69"/>
      <c r="H176" s="70"/>
      <c r="I176" s="70"/>
      <c r="J176" s="70"/>
      <c r="K176" s="70"/>
      <c r="L176" s="65"/>
      <c r="M176" s="65"/>
      <c r="N176" s="65"/>
    </row>
    <row r="177" spans="6:14">
      <c r="F177" s="69"/>
      <c r="G177" s="69"/>
      <c r="H177" s="70"/>
      <c r="I177" s="70"/>
      <c r="J177" s="70"/>
      <c r="K177" s="70"/>
      <c r="L177" s="65"/>
      <c r="M177" s="65"/>
      <c r="N177" s="65"/>
    </row>
    <row r="178" spans="6:14">
      <c r="F178" s="69"/>
      <c r="G178" s="69"/>
      <c r="H178" s="70"/>
      <c r="I178" s="70"/>
      <c r="J178" s="70"/>
      <c r="K178" s="70"/>
      <c r="L178" s="65"/>
      <c r="M178" s="65"/>
      <c r="N178" s="65"/>
    </row>
    <row r="179" spans="6:14">
      <c r="F179" s="69"/>
      <c r="G179" s="69"/>
      <c r="H179" s="70"/>
      <c r="I179" s="70"/>
      <c r="J179" s="70"/>
      <c r="K179" s="70"/>
      <c r="L179" s="65"/>
      <c r="M179" s="65"/>
      <c r="N179" s="65"/>
    </row>
    <row r="180" spans="6:14">
      <c r="F180" s="69"/>
      <c r="G180" s="69"/>
      <c r="H180" s="70"/>
      <c r="I180" s="70"/>
      <c r="J180" s="70"/>
      <c r="K180" s="70"/>
      <c r="L180" s="65"/>
      <c r="M180" s="65"/>
      <c r="N180" s="65"/>
    </row>
    <row r="181" spans="6:14">
      <c r="F181" s="69"/>
      <c r="G181" s="69"/>
      <c r="H181" s="70"/>
      <c r="I181" s="70"/>
      <c r="J181" s="70"/>
      <c r="K181" s="70"/>
      <c r="L181" s="65"/>
      <c r="M181" s="65"/>
      <c r="N181" s="65"/>
    </row>
    <row r="182" spans="6:14">
      <c r="F182" s="69"/>
      <c r="G182" s="69"/>
      <c r="H182" s="70"/>
      <c r="I182" s="70"/>
      <c r="J182" s="70"/>
      <c r="K182" s="70"/>
      <c r="L182" s="65"/>
      <c r="M182" s="65"/>
      <c r="N182" s="65"/>
    </row>
    <row r="183" spans="6:14">
      <c r="F183" s="69"/>
      <c r="G183" s="69"/>
      <c r="H183" s="70"/>
      <c r="I183" s="70"/>
      <c r="J183" s="70"/>
      <c r="K183" s="70"/>
      <c r="L183" s="65"/>
      <c r="M183" s="65"/>
      <c r="N183" s="65"/>
    </row>
    <row r="184" spans="6:14">
      <c r="F184" s="69"/>
      <c r="G184" s="69"/>
      <c r="H184" s="70"/>
      <c r="I184" s="70"/>
      <c r="J184" s="70"/>
      <c r="K184" s="70"/>
      <c r="L184" s="65"/>
      <c r="M184" s="65"/>
      <c r="N184" s="65"/>
    </row>
    <row r="185" spans="6:14">
      <c r="F185" s="69"/>
      <c r="G185" s="69"/>
      <c r="H185" s="70"/>
      <c r="I185" s="70"/>
      <c r="J185" s="70"/>
      <c r="K185" s="70"/>
      <c r="L185" s="65"/>
      <c r="M185" s="65"/>
      <c r="N185" s="65"/>
    </row>
    <row r="186" spans="6:14">
      <c r="F186" s="69"/>
      <c r="G186" s="69"/>
      <c r="H186" s="70"/>
      <c r="I186" s="70"/>
      <c r="J186" s="70"/>
      <c r="K186" s="70"/>
      <c r="L186" s="65"/>
      <c r="M186" s="65"/>
      <c r="N186" s="65"/>
    </row>
    <row r="187" spans="6:14">
      <c r="F187" s="69"/>
      <c r="G187" s="69"/>
      <c r="H187" s="70"/>
      <c r="I187" s="70"/>
      <c r="J187" s="70"/>
      <c r="K187" s="70"/>
      <c r="L187" s="65"/>
      <c r="M187" s="65"/>
      <c r="N187" s="65"/>
    </row>
    <row r="188" spans="6:14">
      <c r="F188" s="69"/>
      <c r="G188" s="69"/>
      <c r="H188" s="70"/>
      <c r="I188" s="70"/>
      <c r="J188" s="70"/>
      <c r="K188" s="70"/>
      <c r="L188" s="65"/>
      <c r="M188" s="65"/>
      <c r="N188" s="65"/>
    </row>
    <row r="189" spans="6:14">
      <c r="F189" s="69"/>
      <c r="G189" s="69"/>
      <c r="H189" s="70"/>
      <c r="I189" s="70"/>
      <c r="J189" s="70"/>
      <c r="K189" s="70"/>
      <c r="L189" s="65"/>
      <c r="M189" s="65"/>
      <c r="N189" s="65"/>
    </row>
    <row r="190" spans="6:14">
      <c r="F190" s="69"/>
      <c r="G190" s="69"/>
      <c r="H190" s="70"/>
      <c r="I190" s="70"/>
      <c r="J190" s="70"/>
      <c r="K190" s="70"/>
      <c r="L190" s="65"/>
      <c r="M190" s="65"/>
      <c r="N190" s="65"/>
    </row>
    <row r="191" spans="6:14">
      <c r="F191" s="69"/>
      <c r="G191" s="69"/>
      <c r="H191" s="70"/>
      <c r="I191" s="70"/>
      <c r="J191" s="70"/>
      <c r="K191" s="70"/>
      <c r="L191" s="65"/>
      <c r="M191" s="65"/>
      <c r="N191" s="65"/>
    </row>
    <row r="192" spans="6:14">
      <c r="F192" s="69"/>
      <c r="G192" s="69"/>
      <c r="H192" s="70"/>
      <c r="I192" s="70"/>
      <c r="J192" s="70"/>
      <c r="K192" s="70"/>
      <c r="L192" s="65"/>
      <c r="M192" s="65"/>
      <c r="N192" s="65"/>
    </row>
    <row r="193" spans="6:14">
      <c r="F193" s="69"/>
      <c r="G193" s="69"/>
      <c r="H193" s="70"/>
      <c r="I193" s="70"/>
      <c r="J193" s="70"/>
      <c r="K193" s="70"/>
      <c r="L193" s="65"/>
      <c r="M193" s="65"/>
      <c r="N193" s="65"/>
    </row>
    <row r="194" spans="6:14">
      <c r="F194" s="69"/>
      <c r="G194" s="69"/>
      <c r="H194" s="70"/>
      <c r="I194" s="70"/>
      <c r="J194" s="70"/>
      <c r="K194" s="70"/>
      <c r="L194" s="65"/>
      <c r="M194" s="65"/>
      <c r="N194" s="65"/>
    </row>
    <row r="195" spans="6:14">
      <c r="F195" s="69"/>
      <c r="G195" s="69"/>
      <c r="H195" s="70"/>
      <c r="I195" s="70"/>
      <c r="J195" s="70"/>
      <c r="K195" s="70"/>
      <c r="L195" s="65"/>
      <c r="M195" s="65"/>
      <c r="N195" s="65"/>
    </row>
    <row r="196" spans="6:14">
      <c r="F196" s="69"/>
      <c r="G196" s="69"/>
      <c r="H196" s="70"/>
      <c r="I196" s="70"/>
      <c r="J196" s="70"/>
      <c r="K196" s="70"/>
      <c r="L196" s="65"/>
      <c r="M196" s="65"/>
      <c r="N196" s="65"/>
    </row>
    <row r="197" spans="6:14">
      <c r="F197" s="69"/>
      <c r="G197" s="69"/>
      <c r="H197" s="70"/>
      <c r="I197" s="70"/>
      <c r="J197" s="70"/>
      <c r="K197" s="70"/>
      <c r="L197" s="65"/>
      <c r="M197" s="65"/>
      <c r="N197" s="65"/>
    </row>
    <row r="198" spans="6:14">
      <c r="F198" s="69"/>
      <c r="G198" s="69"/>
      <c r="H198" s="70"/>
      <c r="I198" s="70"/>
      <c r="J198" s="70"/>
      <c r="K198" s="70"/>
      <c r="L198" s="65"/>
      <c r="M198" s="65"/>
      <c r="N198" s="65"/>
    </row>
    <row r="199" spans="6:14">
      <c r="F199" s="69"/>
      <c r="G199" s="69"/>
      <c r="H199" s="70"/>
      <c r="I199" s="70"/>
      <c r="J199" s="70"/>
      <c r="K199" s="70"/>
      <c r="L199" s="65"/>
      <c r="M199" s="65"/>
      <c r="N199" s="65"/>
    </row>
    <row r="200" spans="6:14">
      <c r="F200" s="69"/>
      <c r="G200" s="69"/>
      <c r="H200" s="70"/>
      <c r="I200" s="70"/>
      <c r="J200" s="70"/>
      <c r="K200" s="70"/>
      <c r="L200" s="65"/>
      <c r="M200" s="65"/>
      <c r="N200" s="65"/>
    </row>
    <row r="201" spans="6:14">
      <c r="F201" s="69"/>
      <c r="G201" s="69"/>
      <c r="H201" s="70"/>
      <c r="I201" s="70"/>
      <c r="J201" s="70"/>
      <c r="K201" s="70"/>
      <c r="L201" s="65"/>
      <c r="M201" s="65"/>
      <c r="N201" s="65"/>
    </row>
    <row r="202" spans="6:14">
      <c r="F202" s="69"/>
      <c r="G202" s="69"/>
      <c r="H202" s="70"/>
      <c r="I202" s="70"/>
      <c r="J202" s="70"/>
      <c r="K202" s="70"/>
      <c r="L202" s="65"/>
      <c r="M202" s="65"/>
      <c r="N202" s="65"/>
    </row>
    <row r="203" spans="6:14">
      <c r="F203" s="69"/>
      <c r="G203" s="69"/>
      <c r="H203" s="70"/>
      <c r="I203" s="70"/>
      <c r="J203" s="70"/>
      <c r="K203" s="70"/>
      <c r="L203" s="65"/>
      <c r="M203" s="65"/>
      <c r="N203" s="65"/>
    </row>
    <row r="204" spans="6:14">
      <c r="F204" s="69"/>
      <c r="G204" s="69"/>
      <c r="H204" s="70"/>
      <c r="I204" s="70"/>
      <c r="J204" s="70"/>
      <c r="K204" s="70"/>
      <c r="L204" s="65"/>
      <c r="M204" s="65"/>
      <c r="N204" s="65"/>
    </row>
    <row r="205" spans="6:14">
      <c r="F205" s="69"/>
      <c r="G205" s="69"/>
      <c r="H205" s="70"/>
      <c r="I205" s="70"/>
      <c r="J205" s="70"/>
      <c r="K205" s="70"/>
      <c r="L205" s="65"/>
      <c r="M205" s="65"/>
      <c r="N205" s="65"/>
    </row>
    <row r="206" spans="6:14">
      <c r="F206" s="69"/>
      <c r="G206" s="69"/>
      <c r="H206" s="70"/>
      <c r="I206" s="70"/>
      <c r="J206" s="70"/>
      <c r="K206" s="70"/>
      <c r="L206" s="65"/>
      <c r="M206" s="65"/>
      <c r="N206" s="65"/>
    </row>
    <row r="207" spans="6:14">
      <c r="F207" s="69"/>
      <c r="G207" s="69"/>
      <c r="H207" s="70"/>
      <c r="I207" s="70"/>
      <c r="J207" s="70"/>
      <c r="K207" s="70"/>
      <c r="L207" s="65"/>
      <c r="M207" s="65"/>
      <c r="N207" s="65"/>
    </row>
    <row r="208" spans="6:14">
      <c r="F208" s="69"/>
      <c r="G208" s="69"/>
      <c r="H208" s="70"/>
      <c r="I208" s="70"/>
      <c r="J208" s="70"/>
      <c r="K208" s="70"/>
      <c r="L208" s="65"/>
      <c r="M208" s="65"/>
      <c r="N208" s="65"/>
    </row>
    <row r="209" spans="6:14">
      <c r="F209" s="69"/>
      <c r="G209" s="69"/>
      <c r="H209" s="70"/>
      <c r="I209" s="70"/>
      <c r="J209" s="70"/>
      <c r="K209" s="70"/>
      <c r="L209" s="65"/>
      <c r="M209" s="65"/>
      <c r="N209" s="65"/>
    </row>
    <row r="210" spans="6:14">
      <c r="F210" s="69"/>
      <c r="G210" s="69"/>
      <c r="H210" s="70"/>
      <c r="I210" s="70"/>
      <c r="J210" s="70"/>
      <c r="K210" s="70"/>
      <c r="L210" s="65"/>
      <c r="M210" s="65"/>
      <c r="N210" s="65"/>
    </row>
    <row r="211" spans="6:14">
      <c r="F211" s="69"/>
      <c r="G211" s="69"/>
      <c r="H211" s="70"/>
      <c r="I211" s="70"/>
      <c r="J211" s="70"/>
      <c r="K211" s="70"/>
      <c r="L211" s="65"/>
      <c r="M211" s="65"/>
      <c r="N211" s="65"/>
    </row>
    <row r="212" spans="6:14">
      <c r="F212" s="69"/>
      <c r="G212" s="69"/>
      <c r="H212" s="70"/>
      <c r="I212" s="70"/>
      <c r="J212" s="70"/>
      <c r="K212" s="70"/>
      <c r="L212" s="65"/>
      <c r="M212" s="65"/>
      <c r="N212" s="65"/>
    </row>
    <row r="213" spans="6:14">
      <c r="F213" s="69"/>
      <c r="G213" s="69"/>
      <c r="H213" s="70"/>
      <c r="I213" s="70"/>
      <c r="J213" s="70"/>
      <c r="K213" s="70"/>
      <c r="L213" s="65"/>
      <c r="M213" s="65"/>
      <c r="N213" s="65"/>
    </row>
    <row r="214" spans="6:14">
      <c r="F214" s="69"/>
      <c r="G214" s="69"/>
      <c r="H214" s="70"/>
      <c r="I214" s="70"/>
      <c r="J214" s="70"/>
      <c r="K214" s="70"/>
      <c r="L214" s="65"/>
      <c r="M214" s="65"/>
      <c r="N214" s="65"/>
    </row>
    <row r="215" spans="6:14">
      <c r="F215" s="69"/>
      <c r="G215" s="69"/>
      <c r="H215" s="70"/>
      <c r="I215" s="70"/>
      <c r="J215" s="70"/>
      <c r="K215" s="70"/>
      <c r="L215" s="65"/>
      <c r="M215" s="65"/>
      <c r="N215" s="65"/>
    </row>
    <row r="216" spans="6:14">
      <c r="F216" s="69"/>
      <c r="G216" s="69"/>
      <c r="H216" s="70"/>
      <c r="I216" s="70"/>
      <c r="J216" s="70"/>
      <c r="K216" s="70"/>
      <c r="L216" s="65"/>
      <c r="M216" s="65"/>
      <c r="N216" s="65"/>
    </row>
    <row r="217" spans="6:14">
      <c r="F217" s="69"/>
      <c r="G217" s="69"/>
      <c r="H217" s="70"/>
      <c r="I217" s="70"/>
      <c r="J217" s="70"/>
      <c r="K217" s="70"/>
      <c r="L217" s="65"/>
      <c r="M217" s="65"/>
      <c r="N217" s="65"/>
    </row>
    <row r="218" spans="6:14">
      <c r="F218" s="69"/>
      <c r="G218" s="69"/>
      <c r="H218" s="70"/>
      <c r="I218" s="70"/>
      <c r="J218" s="70"/>
      <c r="K218" s="70"/>
      <c r="L218" s="65"/>
      <c r="M218" s="65"/>
      <c r="N218" s="65"/>
    </row>
    <row r="219" spans="6:14">
      <c r="F219" s="69"/>
      <c r="G219" s="69"/>
      <c r="H219" s="70"/>
      <c r="I219" s="70"/>
      <c r="J219" s="70"/>
      <c r="K219" s="70"/>
      <c r="L219" s="65"/>
      <c r="M219" s="65"/>
      <c r="N219" s="65"/>
    </row>
    <row r="220" spans="6:14">
      <c r="F220" s="69"/>
      <c r="G220" s="69"/>
      <c r="H220" s="70"/>
      <c r="I220" s="70"/>
      <c r="J220" s="70"/>
      <c r="K220" s="70"/>
      <c r="L220" s="65"/>
      <c r="M220" s="65"/>
      <c r="N220" s="65"/>
    </row>
    <row r="221" spans="6:14">
      <c r="F221" s="69"/>
      <c r="G221" s="69"/>
      <c r="H221" s="70"/>
      <c r="I221" s="70"/>
      <c r="J221" s="70"/>
      <c r="K221" s="70"/>
      <c r="L221" s="65"/>
      <c r="M221" s="65"/>
      <c r="N221" s="65"/>
    </row>
    <row r="222" spans="6:14">
      <c r="F222" s="69"/>
      <c r="G222" s="69"/>
      <c r="H222" s="70"/>
      <c r="I222" s="70"/>
      <c r="J222" s="70"/>
      <c r="K222" s="70"/>
      <c r="L222" s="65"/>
      <c r="M222" s="65"/>
      <c r="N222" s="65"/>
    </row>
    <row r="223" spans="6:14">
      <c r="F223" s="69"/>
      <c r="G223" s="69"/>
      <c r="H223" s="70"/>
      <c r="I223" s="70"/>
      <c r="J223" s="70"/>
      <c r="K223" s="70"/>
      <c r="L223" s="65"/>
      <c r="M223" s="65"/>
      <c r="N223" s="65"/>
    </row>
    <row r="224" spans="6:14">
      <c r="F224" s="69"/>
      <c r="G224" s="69"/>
      <c r="H224" s="70"/>
      <c r="I224" s="70"/>
      <c r="J224" s="70"/>
      <c r="K224" s="70"/>
      <c r="L224" s="65"/>
      <c r="M224" s="65"/>
      <c r="N224" s="65"/>
    </row>
    <row r="225" spans="6:14">
      <c r="F225" s="69"/>
      <c r="G225" s="69"/>
      <c r="H225" s="70"/>
      <c r="I225" s="70"/>
      <c r="J225" s="70"/>
      <c r="K225" s="70"/>
      <c r="L225" s="65"/>
      <c r="M225" s="65"/>
      <c r="N225" s="65"/>
    </row>
    <row r="226" spans="6:14">
      <c r="F226" s="69"/>
      <c r="G226" s="69"/>
      <c r="H226" s="70"/>
      <c r="I226" s="70"/>
      <c r="J226" s="70"/>
      <c r="K226" s="70"/>
      <c r="L226" s="65"/>
      <c r="M226" s="65"/>
      <c r="N226" s="65"/>
    </row>
    <row r="227" spans="6:14">
      <c r="F227" s="69"/>
      <c r="G227" s="69"/>
      <c r="H227" s="70"/>
      <c r="I227" s="70"/>
      <c r="J227" s="70"/>
      <c r="K227" s="70"/>
      <c r="L227" s="65"/>
      <c r="M227" s="65"/>
      <c r="N227" s="65"/>
    </row>
    <row r="228" spans="6:14">
      <c r="F228" s="69"/>
      <c r="G228" s="69"/>
      <c r="H228" s="70"/>
      <c r="I228" s="70"/>
      <c r="J228" s="70"/>
      <c r="K228" s="70"/>
      <c r="L228" s="65"/>
      <c r="M228" s="65"/>
      <c r="N228" s="65"/>
    </row>
    <row r="229" spans="6:14">
      <c r="F229" s="69"/>
      <c r="G229" s="69"/>
      <c r="H229" s="70"/>
      <c r="I229" s="70"/>
      <c r="J229" s="70"/>
      <c r="K229" s="70"/>
      <c r="L229" s="65"/>
      <c r="M229" s="65"/>
      <c r="N229" s="65"/>
    </row>
    <row r="230" spans="6:14">
      <c r="F230" s="69"/>
      <c r="G230" s="69"/>
      <c r="H230" s="70"/>
      <c r="I230" s="70"/>
      <c r="J230" s="70"/>
      <c r="K230" s="70"/>
      <c r="L230" s="65"/>
      <c r="M230" s="65"/>
      <c r="N230" s="65"/>
    </row>
    <row r="231" spans="6:14">
      <c r="F231" s="69"/>
      <c r="G231" s="69"/>
      <c r="H231" s="70"/>
      <c r="I231" s="70"/>
      <c r="J231" s="70"/>
      <c r="K231" s="70"/>
      <c r="L231" s="65"/>
      <c r="M231" s="65"/>
      <c r="N231" s="65"/>
    </row>
    <row r="232" spans="6:14">
      <c r="F232" s="69"/>
      <c r="G232" s="69"/>
      <c r="H232" s="70"/>
      <c r="I232" s="70"/>
      <c r="J232" s="70"/>
      <c r="K232" s="70"/>
      <c r="L232" s="65"/>
      <c r="M232" s="65"/>
      <c r="N232" s="65"/>
    </row>
    <row r="233" spans="6:14">
      <c r="F233" s="69"/>
      <c r="G233" s="69"/>
      <c r="H233" s="70"/>
      <c r="I233" s="70"/>
      <c r="J233" s="70"/>
      <c r="K233" s="70"/>
      <c r="L233" s="65"/>
      <c r="M233" s="65"/>
      <c r="N233" s="65"/>
    </row>
    <row r="234" spans="6:14">
      <c r="F234" s="69"/>
      <c r="G234" s="69"/>
      <c r="H234" s="70"/>
      <c r="I234" s="70"/>
      <c r="J234" s="70"/>
      <c r="K234" s="70"/>
      <c r="L234" s="65"/>
      <c r="M234" s="65"/>
      <c r="N234" s="65"/>
    </row>
    <row r="235" spans="6:14">
      <c r="F235" s="69"/>
      <c r="G235" s="69"/>
      <c r="H235" s="70"/>
      <c r="I235" s="70"/>
      <c r="J235" s="70"/>
      <c r="K235" s="70"/>
      <c r="L235" s="65"/>
      <c r="M235" s="65"/>
      <c r="N235" s="65"/>
    </row>
    <row r="236" spans="6:14">
      <c r="F236" s="69"/>
      <c r="G236" s="69"/>
      <c r="H236" s="70"/>
      <c r="I236" s="70"/>
      <c r="J236" s="70"/>
      <c r="K236" s="70"/>
      <c r="L236" s="65"/>
      <c r="M236" s="65"/>
      <c r="N236" s="65"/>
    </row>
    <row r="237" spans="6:14">
      <c r="F237" s="69"/>
      <c r="G237" s="69"/>
      <c r="H237" s="70"/>
      <c r="I237" s="70"/>
      <c r="J237" s="70"/>
      <c r="K237" s="70"/>
      <c r="L237" s="65"/>
      <c r="M237" s="65"/>
      <c r="N237" s="65"/>
    </row>
    <row r="238" spans="6:14">
      <c r="F238" s="69"/>
      <c r="G238" s="69"/>
      <c r="H238" s="70"/>
      <c r="I238" s="70"/>
      <c r="J238" s="70"/>
      <c r="K238" s="70"/>
      <c r="L238" s="65"/>
      <c r="M238" s="65"/>
      <c r="N238" s="65"/>
    </row>
    <row r="239" spans="6:14">
      <c r="F239" s="69"/>
      <c r="G239" s="69"/>
      <c r="H239" s="70"/>
      <c r="I239" s="70"/>
      <c r="J239" s="70"/>
      <c r="K239" s="70"/>
      <c r="L239" s="65"/>
      <c r="M239" s="65"/>
      <c r="N239" s="65"/>
    </row>
    <row r="240" spans="6:14">
      <c r="F240" s="69"/>
      <c r="G240" s="69"/>
      <c r="H240" s="70"/>
      <c r="I240" s="70"/>
      <c r="J240" s="70"/>
      <c r="K240" s="70"/>
      <c r="L240" s="65"/>
      <c r="M240" s="65"/>
      <c r="N240" s="65"/>
    </row>
    <row r="241" spans="6:14">
      <c r="F241" s="69"/>
      <c r="G241" s="69"/>
      <c r="H241" s="70"/>
      <c r="I241" s="70"/>
      <c r="J241" s="70"/>
      <c r="K241" s="70"/>
      <c r="L241" s="65"/>
      <c r="M241" s="65"/>
      <c r="N241" s="65"/>
    </row>
    <row r="242" spans="6:14">
      <c r="F242" s="69"/>
      <c r="G242" s="69"/>
      <c r="H242" s="70"/>
      <c r="I242" s="70"/>
      <c r="J242" s="70"/>
      <c r="K242" s="70"/>
      <c r="L242" s="65"/>
      <c r="M242" s="65"/>
      <c r="N242" s="65"/>
    </row>
    <row r="243" spans="6:14">
      <c r="F243" s="69"/>
      <c r="G243" s="69"/>
      <c r="H243" s="70"/>
      <c r="I243" s="70"/>
      <c r="J243" s="70"/>
      <c r="K243" s="70"/>
      <c r="L243" s="65"/>
      <c r="M243" s="65"/>
      <c r="N243" s="65"/>
    </row>
    <row r="244" spans="6:14">
      <c r="F244" s="69"/>
      <c r="G244" s="69"/>
      <c r="H244" s="70"/>
      <c r="I244" s="70"/>
      <c r="J244" s="70"/>
      <c r="K244" s="70"/>
      <c r="L244" s="65"/>
      <c r="M244" s="65"/>
      <c r="N244" s="65"/>
    </row>
    <row r="245" spans="6:14">
      <c r="F245" s="69"/>
      <c r="G245" s="69"/>
      <c r="H245" s="70"/>
      <c r="I245" s="70"/>
      <c r="J245" s="70"/>
      <c r="K245" s="70"/>
      <c r="L245" s="65"/>
      <c r="M245" s="65"/>
      <c r="N245" s="65"/>
    </row>
    <row r="246" spans="6:14">
      <c r="F246" s="69"/>
      <c r="G246" s="69"/>
      <c r="H246" s="70"/>
      <c r="I246" s="70"/>
      <c r="J246" s="70"/>
      <c r="K246" s="70"/>
      <c r="L246" s="65"/>
      <c r="M246" s="65"/>
      <c r="N246" s="65"/>
    </row>
    <row r="247" spans="6:14">
      <c r="F247" s="69"/>
      <c r="G247" s="69"/>
      <c r="H247" s="70"/>
      <c r="I247" s="70"/>
      <c r="J247" s="70"/>
      <c r="K247" s="70"/>
      <c r="L247" s="65"/>
      <c r="M247" s="65"/>
      <c r="N247" s="65"/>
    </row>
    <row r="248" spans="6:14">
      <c r="F248" s="69"/>
      <c r="G248" s="69"/>
      <c r="H248" s="70"/>
      <c r="I248" s="70"/>
      <c r="J248" s="70"/>
      <c r="K248" s="70"/>
      <c r="L248" s="65"/>
      <c r="M248" s="65"/>
      <c r="N248" s="65"/>
    </row>
    <row r="249" spans="6:14">
      <c r="F249" s="69"/>
      <c r="G249" s="69"/>
      <c r="H249" s="70"/>
      <c r="I249" s="70"/>
      <c r="J249" s="70"/>
      <c r="K249" s="70"/>
      <c r="L249" s="65"/>
      <c r="M249" s="65"/>
      <c r="N249" s="65"/>
    </row>
    <row r="250" spans="6:14">
      <c r="F250" s="69"/>
      <c r="G250" s="69"/>
      <c r="H250" s="70"/>
      <c r="I250" s="70"/>
      <c r="J250" s="70"/>
      <c r="K250" s="70"/>
      <c r="L250" s="65"/>
      <c r="M250" s="65"/>
      <c r="N250" s="65"/>
    </row>
    <row r="251" spans="6:14">
      <c r="F251" s="69"/>
      <c r="G251" s="69"/>
      <c r="H251" s="70"/>
      <c r="I251" s="70"/>
      <c r="J251" s="70"/>
      <c r="K251" s="70"/>
      <c r="L251" s="65"/>
      <c r="M251" s="65"/>
      <c r="N251" s="65"/>
    </row>
    <row r="252" spans="6:14">
      <c r="F252" s="69"/>
      <c r="G252" s="69"/>
      <c r="H252" s="70"/>
      <c r="I252" s="70"/>
      <c r="J252" s="70"/>
      <c r="K252" s="70"/>
      <c r="L252" s="65"/>
      <c r="M252" s="65"/>
      <c r="N252" s="65"/>
    </row>
    <row r="253" spans="6:14">
      <c r="F253" s="69"/>
      <c r="G253" s="69"/>
      <c r="H253" s="70"/>
      <c r="I253" s="70"/>
      <c r="J253" s="70"/>
      <c r="K253" s="70"/>
      <c r="L253" s="65"/>
      <c r="M253" s="65"/>
      <c r="N253" s="65"/>
    </row>
    <row r="254" spans="6:14">
      <c r="F254" s="69"/>
      <c r="G254" s="69"/>
      <c r="H254" s="70"/>
      <c r="I254" s="70"/>
      <c r="J254" s="70"/>
      <c r="K254" s="70"/>
      <c r="L254" s="65"/>
      <c r="M254" s="65"/>
      <c r="N254" s="65"/>
    </row>
    <row r="255" spans="6:14">
      <c r="F255" s="69"/>
      <c r="G255" s="69"/>
      <c r="H255" s="70"/>
      <c r="I255" s="70"/>
      <c r="J255" s="70"/>
      <c r="K255" s="70"/>
      <c r="L255" s="65"/>
      <c r="M255" s="65"/>
      <c r="N255" s="65"/>
    </row>
    <row r="256" spans="6:14">
      <c r="F256" s="69"/>
      <c r="G256" s="69"/>
      <c r="H256" s="70"/>
      <c r="I256" s="70"/>
      <c r="J256" s="70"/>
      <c r="K256" s="70"/>
      <c r="L256" s="65"/>
      <c r="M256" s="65"/>
      <c r="N256" s="65"/>
    </row>
    <row r="257" spans="6:14">
      <c r="F257" s="69"/>
      <c r="G257" s="69"/>
      <c r="H257" s="70"/>
      <c r="I257" s="70"/>
      <c r="J257" s="70"/>
      <c r="K257" s="70"/>
      <c r="L257" s="65"/>
      <c r="M257" s="65"/>
      <c r="N257" s="65"/>
    </row>
    <row r="258" spans="6:14">
      <c r="F258" s="69"/>
      <c r="G258" s="69"/>
      <c r="H258" s="70"/>
      <c r="I258" s="70"/>
      <c r="J258" s="70"/>
      <c r="K258" s="70"/>
      <c r="L258" s="65"/>
      <c r="M258" s="65"/>
      <c r="N258" s="65"/>
    </row>
    <row r="259" spans="6:14">
      <c r="F259" s="69"/>
      <c r="G259" s="69"/>
      <c r="H259" s="70"/>
      <c r="I259" s="70"/>
      <c r="J259" s="70"/>
      <c r="K259" s="70"/>
      <c r="L259" s="65"/>
      <c r="M259" s="65"/>
      <c r="N259" s="65"/>
    </row>
    <row r="260" spans="6:14">
      <c r="F260" s="69"/>
      <c r="G260" s="69"/>
      <c r="H260" s="70"/>
      <c r="I260" s="70"/>
      <c r="J260" s="70"/>
      <c r="K260" s="70"/>
      <c r="L260" s="65"/>
      <c r="M260" s="65"/>
      <c r="N260" s="65"/>
    </row>
    <row r="261" spans="6:14">
      <c r="F261" s="69"/>
      <c r="G261" s="69"/>
      <c r="H261" s="70"/>
      <c r="I261" s="70"/>
      <c r="J261" s="70"/>
      <c r="K261" s="70"/>
      <c r="L261" s="65"/>
      <c r="M261" s="65"/>
      <c r="N261" s="65"/>
    </row>
    <row r="262" spans="6:14">
      <c r="F262" s="69"/>
      <c r="G262" s="69"/>
      <c r="H262" s="70"/>
      <c r="I262" s="70"/>
      <c r="J262" s="70"/>
      <c r="K262" s="70"/>
      <c r="L262" s="65"/>
      <c r="M262" s="65"/>
      <c r="N262" s="65"/>
    </row>
    <row r="263" spans="6:14">
      <c r="F263" s="69"/>
      <c r="G263" s="69"/>
      <c r="H263" s="70"/>
      <c r="I263" s="70"/>
      <c r="J263" s="70"/>
      <c r="K263" s="70"/>
      <c r="L263" s="65"/>
      <c r="M263" s="65"/>
      <c r="N263" s="65"/>
    </row>
    <row r="264" spans="6:14">
      <c r="F264" s="69"/>
      <c r="G264" s="69"/>
      <c r="H264" s="70"/>
      <c r="I264" s="70"/>
      <c r="J264" s="70"/>
      <c r="K264" s="70"/>
      <c r="L264" s="65"/>
      <c r="M264" s="65"/>
      <c r="N264" s="65"/>
    </row>
    <row r="265" spans="6:14">
      <c r="F265" s="69"/>
      <c r="G265" s="69"/>
      <c r="H265" s="70"/>
      <c r="I265" s="70"/>
      <c r="J265" s="70"/>
      <c r="K265" s="70"/>
      <c r="L265" s="65"/>
      <c r="M265" s="65"/>
      <c r="N265" s="65"/>
    </row>
    <row r="266" spans="6:14">
      <c r="F266" s="69"/>
      <c r="G266" s="69"/>
      <c r="H266" s="70"/>
      <c r="I266" s="70"/>
      <c r="J266" s="70"/>
      <c r="K266" s="70"/>
      <c r="L266" s="65"/>
      <c r="M266" s="65"/>
      <c r="N266" s="65"/>
    </row>
    <row r="267" spans="6:14">
      <c r="F267" s="69"/>
      <c r="G267" s="69"/>
      <c r="H267" s="70"/>
      <c r="I267" s="70"/>
      <c r="J267" s="70"/>
      <c r="K267" s="70"/>
      <c r="L267" s="65"/>
      <c r="M267" s="65"/>
      <c r="N267" s="65"/>
    </row>
    <row r="268" spans="6:14">
      <c r="F268" s="69"/>
      <c r="G268" s="69"/>
      <c r="H268" s="70"/>
      <c r="I268" s="70"/>
      <c r="J268" s="70"/>
      <c r="K268" s="70"/>
      <c r="L268" s="65"/>
      <c r="M268" s="65"/>
      <c r="N268" s="65"/>
    </row>
    <row r="269" spans="6:14">
      <c r="F269" s="69"/>
      <c r="G269" s="69"/>
      <c r="H269" s="70"/>
      <c r="I269" s="70"/>
      <c r="J269" s="70"/>
      <c r="K269" s="70"/>
      <c r="L269" s="65"/>
      <c r="M269" s="65"/>
      <c r="N269" s="65"/>
    </row>
    <row r="270" spans="6:14">
      <c r="F270" s="69"/>
      <c r="G270" s="69"/>
      <c r="H270" s="70"/>
      <c r="I270" s="70"/>
      <c r="J270" s="70"/>
      <c r="K270" s="70"/>
      <c r="L270" s="65"/>
      <c r="M270" s="65"/>
      <c r="N270" s="65"/>
    </row>
    <row r="271" spans="6:14">
      <c r="F271" s="69"/>
      <c r="G271" s="69"/>
      <c r="H271" s="70"/>
      <c r="I271" s="70"/>
      <c r="J271" s="70"/>
      <c r="K271" s="70"/>
      <c r="L271" s="65"/>
      <c r="M271" s="65"/>
      <c r="N271" s="65"/>
    </row>
    <row r="272" spans="6:14">
      <c r="F272" s="69"/>
      <c r="G272" s="69"/>
      <c r="H272" s="70"/>
      <c r="I272" s="70"/>
      <c r="J272" s="70"/>
      <c r="K272" s="70"/>
      <c r="L272" s="65"/>
      <c r="M272" s="65"/>
      <c r="N272" s="65"/>
    </row>
    <row r="273" spans="6:14">
      <c r="F273" s="69"/>
      <c r="G273" s="69"/>
      <c r="H273" s="70"/>
      <c r="I273" s="70"/>
      <c r="J273" s="70"/>
      <c r="K273" s="70"/>
      <c r="L273" s="65"/>
      <c r="M273" s="65"/>
      <c r="N273" s="65"/>
    </row>
    <row r="274" spans="6:14">
      <c r="F274" s="69"/>
      <c r="G274" s="69"/>
      <c r="H274" s="70"/>
      <c r="I274" s="70"/>
      <c r="J274" s="70"/>
      <c r="K274" s="70"/>
      <c r="L274" s="65"/>
      <c r="M274" s="65"/>
      <c r="N274" s="65"/>
    </row>
    <row r="275" spans="6:14">
      <c r="F275" s="69"/>
      <c r="G275" s="69"/>
      <c r="H275" s="70"/>
      <c r="I275" s="70"/>
      <c r="J275" s="70"/>
      <c r="K275" s="70"/>
      <c r="L275" s="65"/>
      <c r="M275" s="65"/>
      <c r="N275" s="65"/>
    </row>
    <row r="276" spans="6:14">
      <c r="F276" s="69"/>
      <c r="G276" s="69"/>
      <c r="H276" s="70"/>
      <c r="I276" s="70"/>
      <c r="J276" s="70"/>
      <c r="K276" s="70"/>
      <c r="L276" s="65"/>
      <c r="M276" s="65"/>
      <c r="N276" s="65"/>
    </row>
    <row r="277" spans="6:14">
      <c r="F277" s="69"/>
      <c r="G277" s="69"/>
      <c r="H277" s="70"/>
      <c r="I277" s="70"/>
      <c r="J277" s="70"/>
      <c r="K277" s="70"/>
      <c r="L277" s="65"/>
      <c r="M277" s="65"/>
      <c r="N277" s="65"/>
    </row>
    <row r="278" spans="6:14">
      <c r="F278" s="69"/>
      <c r="G278" s="69"/>
      <c r="H278" s="70"/>
      <c r="I278" s="70"/>
      <c r="J278" s="70"/>
      <c r="K278" s="70"/>
      <c r="L278" s="65"/>
      <c r="M278" s="65"/>
      <c r="N278" s="65"/>
    </row>
    <row r="279" spans="6:14">
      <c r="F279" s="69"/>
      <c r="G279" s="69"/>
      <c r="H279" s="70"/>
      <c r="I279" s="70"/>
      <c r="J279" s="70"/>
      <c r="K279" s="70"/>
      <c r="L279" s="65"/>
      <c r="M279" s="65"/>
      <c r="N279" s="65"/>
    </row>
    <row r="280" spans="6:14">
      <c r="F280" s="69"/>
      <c r="G280" s="69"/>
      <c r="H280" s="70"/>
      <c r="I280" s="70"/>
      <c r="J280" s="70"/>
      <c r="K280" s="70"/>
      <c r="L280" s="65"/>
      <c r="M280" s="65"/>
      <c r="N280" s="65"/>
    </row>
    <row r="281" spans="6:14">
      <c r="F281" s="69"/>
      <c r="G281" s="69"/>
      <c r="H281" s="70"/>
      <c r="I281" s="70"/>
      <c r="J281" s="70"/>
      <c r="K281" s="70"/>
      <c r="L281" s="65"/>
      <c r="M281" s="65"/>
      <c r="N281" s="65"/>
    </row>
    <row r="282" spans="6:14">
      <c r="F282" s="69"/>
      <c r="G282" s="69"/>
      <c r="H282" s="70"/>
      <c r="I282" s="70"/>
      <c r="J282" s="70"/>
      <c r="K282" s="70"/>
      <c r="L282" s="65"/>
      <c r="M282" s="65"/>
      <c r="N282" s="65"/>
    </row>
    <row r="283" spans="6:14">
      <c r="F283" s="69"/>
      <c r="G283" s="69"/>
      <c r="H283" s="70"/>
      <c r="I283" s="70"/>
      <c r="J283" s="70"/>
      <c r="K283" s="70"/>
      <c r="L283" s="65"/>
      <c r="M283" s="65"/>
      <c r="N283" s="65"/>
    </row>
    <row r="284" spans="6:14">
      <c r="F284" s="69"/>
      <c r="G284" s="69"/>
      <c r="H284" s="70"/>
      <c r="I284" s="70"/>
      <c r="J284" s="70"/>
      <c r="K284" s="70"/>
      <c r="L284" s="65"/>
      <c r="M284" s="65"/>
      <c r="N284" s="65"/>
    </row>
    <row r="285" spans="6:14">
      <c r="F285" s="69"/>
      <c r="G285" s="69"/>
      <c r="H285" s="70"/>
      <c r="I285" s="70"/>
      <c r="J285" s="70"/>
      <c r="K285" s="70"/>
      <c r="L285" s="65"/>
      <c r="M285" s="65"/>
      <c r="N285" s="65"/>
    </row>
    <row r="286" spans="6:14">
      <c r="F286" s="69"/>
      <c r="G286" s="69"/>
      <c r="H286" s="70"/>
      <c r="I286" s="70"/>
      <c r="J286" s="70"/>
      <c r="K286" s="70"/>
      <c r="L286" s="65"/>
      <c r="M286" s="65"/>
      <c r="N286" s="65"/>
    </row>
    <row r="287" spans="6:14">
      <c r="F287" s="69"/>
      <c r="G287" s="69"/>
      <c r="H287" s="70"/>
      <c r="I287" s="70"/>
      <c r="J287" s="70"/>
      <c r="K287" s="70"/>
      <c r="L287" s="65"/>
      <c r="M287" s="65"/>
      <c r="N287" s="65"/>
    </row>
    <row r="288" spans="6:14">
      <c r="F288" s="69"/>
      <c r="G288" s="69"/>
      <c r="H288" s="70"/>
      <c r="I288" s="70"/>
      <c r="J288" s="70"/>
      <c r="K288" s="70"/>
      <c r="L288" s="65"/>
      <c r="M288" s="65"/>
      <c r="N288" s="65"/>
    </row>
    <row r="289" spans="6:14">
      <c r="F289" s="69"/>
      <c r="G289" s="69"/>
      <c r="H289" s="70"/>
      <c r="I289" s="70"/>
      <c r="J289" s="70"/>
      <c r="K289" s="70"/>
      <c r="L289" s="65"/>
      <c r="M289" s="65"/>
      <c r="N289" s="65"/>
    </row>
    <row r="290" spans="6:14">
      <c r="F290" s="69"/>
      <c r="G290" s="69"/>
      <c r="H290" s="70"/>
      <c r="I290" s="70"/>
      <c r="J290" s="70"/>
      <c r="K290" s="70"/>
      <c r="L290" s="65"/>
      <c r="M290" s="65"/>
      <c r="N290" s="65"/>
    </row>
    <row r="291" spans="6:14">
      <c r="F291" s="69"/>
      <c r="G291" s="69"/>
      <c r="H291" s="70"/>
      <c r="I291" s="70"/>
      <c r="J291" s="70"/>
      <c r="K291" s="70"/>
      <c r="L291" s="65"/>
      <c r="M291" s="65"/>
      <c r="N291" s="65"/>
    </row>
    <row r="292" spans="6:14">
      <c r="F292" s="69"/>
      <c r="G292" s="69"/>
      <c r="H292" s="70"/>
      <c r="I292" s="70"/>
      <c r="J292" s="70"/>
      <c r="K292" s="70"/>
      <c r="L292" s="65"/>
      <c r="M292" s="65"/>
      <c r="N292" s="65"/>
    </row>
    <row r="293" spans="6:14">
      <c r="F293" s="69"/>
      <c r="G293" s="69"/>
      <c r="H293" s="70"/>
      <c r="I293" s="70"/>
      <c r="J293" s="70"/>
      <c r="K293" s="70"/>
      <c r="L293" s="65"/>
      <c r="M293" s="65"/>
      <c r="N293" s="65"/>
    </row>
    <row r="294" spans="6:14">
      <c r="F294" s="69"/>
      <c r="G294" s="69"/>
      <c r="H294" s="70"/>
      <c r="I294" s="70"/>
      <c r="J294" s="70"/>
      <c r="K294" s="70"/>
      <c r="L294" s="65"/>
      <c r="M294" s="65"/>
      <c r="N294" s="65"/>
    </row>
    <row r="295" spans="6:14">
      <c r="F295" s="69"/>
      <c r="G295" s="69"/>
      <c r="H295" s="70"/>
      <c r="I295" s="70"/>
      <c r="J295" s="70"/>
      <c r="K295" s="70"/>
      <c r="L295" s="65"/>
      <c r="M295" s="65"/>
      <c r="N295" s="65"/>
    </row>
    <row r="296" spans="6:14">
      <c r="F296" s="69"/>
      <c r="G296" s="69"/>
      <c r="H296" s="70"/>
      <c r="I296" s="70"/>
      <c r="J296" s="70"/>
      <c r="K296" s="70"/>
      <c r="L296" s="65"/>
      <c r="M296" s="65"/>
      <c r="N296" s="65"/>
    </row>
    <row r="297" spans="6:14">
      <c r="F297" s="69"/>
      <c r="G297" s="69"/>
      <c r="H297" s="70"/>
      <c r="I297" s="70"/>
      <c r="J297" s="70"/>
      <c r="K297" s="70"/>
      <c r="L297" s="65"/>
      <c r="M297" s="65"/>
      <c r="N297" s="65"/>
    </row>
    <row r="298" spans="6:14">
      <c r="F298" s="69"/>
      <c r="G298" s="69"/>
      <c r="H298" s="70"/>
      <c r="I298" s="70"/>
      <c r="J298" s="70"/>
      <c r="K298" s="70"/>
      <c r="L298" s="65"/>
      <c r="M298" s="65"/>
      <c r="N298" s="65"/>
    </row>
    <row r="299" spans="6:14">
      <c r="F299" s="69"/>
      <c r="G299" s="69"/>
      <c r="H299" s="70"/>
      <c r="I299" s="70"/>
      <c r="J299" s="70"/>
      <c r="K299" s="70"/>
      <c r="L299" s="65"/>
      <c r="M299" s="65"/>
      <c r="N299" s="65"/>
    </row>
    <row r="300" spans="6:14">
      <c r="F300" s="69"/>
      <c r="G300" s="69"/>
      <c r="H300" s="70"/>
      <c r="I300" s="70"/>
      <c r="J300" s="70"/>
      <c r="K300" s="70"/>
      <c r="L300" s="65"/>
      <c r="M300" s="65"/>
      <c r="N300" s="65"/>
    </row>
    <row r="301" spans="6:14">
      <c r="F301" s="69"/>
      <c r="G301" s="69"/>
      <c r="H301" s="70"/>
      <c r="I301" s="70"/>
      <c r="J301" s="70"/>
      <c r="K301" s="70"/>
      <c r="L301" s="65"/>
      <c r="M301" s="65"/>
      <c r="N301" s="65"/>
    </row>
    <row r="302" spans="6:14">
      <c r="F302" s="69"/>
      <c r="G302" s="69"/>
      <c r="H302" s="70"/>
      <c r="I302" s="70"/>
      <c r="J302" s="70"/>
      <c r="K302" s="70"/>
      <c r="L302" s="65"/>
      <c r="M302" s="65"/>
      <c r="N302" s="65"/>
    </row>
    <row r="303" spans="6:14">
      <c r="F303" s="69"/>
      <c r="G303" s="69"/>
      <c r="H303" s="70"/>
      <c r="I303" s="70"/>
      <c r="J303" s="70"/>
      <c r="K303" s="70"/>
      <c r="L303" s="65"/>
      <c r="M303" s="65"/>
      <c r="N303" s="65"/>
    </row>
    <row r="304" spans="6:14">
      <c r="F304" s="69"/>
      <c r="G304" s="69"/>
      <c r="H304" s="70"/>
      <c r="I304" s="70"/>
      <c r="J304" s="70"/>
      <c r="K304" s="70"/>
      <c r="L304" s="65"/>
      <c r="M304" s="65"/>
      <c r="N304" s="65"/>
    </row>
    <row r="305" spans="6:14">
      <c r="F305" s="69"/>
      <c r="G305" s="69"/>
      <c r="H305" s="70"/>
      <c r="I305" s="70"/>
      <c r="J305" s="70"/>
      <c r="K305" s="70"/>
      <c r="L305" s="65"/>
      <c r="M305" s="65"/>
      <c r="N305" s="65"/>
    </row>
    <row r="306" spans="6:14">
      <c r="F306" s="69"/>
      <c r="G306" s="69"/>
      <c r="H306" s="70"/>
      <c r="I306" s="70"/>
      <c r="J306" s="70"/>
      <c r="K306" s="70"/>
      <c r="L306" s="65"/>
      <c r="M306" s="65"/>
      <c r="N306" s="65"/>
    </row>
    <row r="307" spans="6:14">
      <c r="F307" s="69"/>
      <c r="G307" s="69"/>
      <c r="H307" s="70"/>
      <c r="I307" s="70"/>
      <c r="J307" s="70"/>
      <c r="K307" s="70"/>
      <c r="L307" s="65"/>
      <c r="M307" s="65"/>
      <c r="N307" s="65"/>
    </row>
    <row r="308" spans="6:14">
      <c r="F308" s="69"/>
      <c r="G308" s="69"/>
      <c r="H308" s="70"/>
      <c r="I308" s="70"/>
      <c r="J308" s="70"/>
      <c r="K308" s="70"/>
      <c r="L308" s="65"/>
      <c r="M308" s="65"/>
      <c r="N308" s="65"/>
    </row>
    <row r="309" spans="6:14">
      <c r="F309" s="69"/>
      <c r="G309" s="69"/>
      <c r="H309" s="70"/>
      <c r="I309" s="70"/>
      <c r="J309" s="70"/>
      <c r="K309" s="70"/>
      <c r="L309" s="65"/>
      <c r="M309" s="65"/>
      <c r="N309" s="65"/>
    </row>
    <row r="310" spans="6:14">
      <c r="F310" s="69"/>
      <c r="G310" s="69"/>
      <c r="H310" s="70"/>
      <c r="I310" s="70"/>
      <c r="J310" s="70"/>
      <c r="K310" s="70"/>
      <c r="L310" s="65"/>
      <c r="M310" s="65"/>
      <c r="N310" s="65"/>
    </row>
    <row r="311" spans="6:14">
      <c r="F311" s="69"/>
      <c r="G311" s="69"/>
      <c r="H311" s="70"/>
      <c r="I311" s="70"/>
      <c r="J311" s="70"/>
      <c r="K311" s="70"/>
      <c r="L311" s="65"/>
      <c r="M311" s="65"/>
      <c r="N311" s="65"/>
    </row>
    <row r="312" spans="6:14">
      <c r="F312" s="69"/>
      <c r="G312" s="69"/>
      <c r="H312" s="70"/>
      <c r="I312" s="70"/>
      <c r="J312" s="70"/>
      <c r="K312" s="70"/>
      <c r="L312" s="65"/>
      <c r="M312" s="65"/>
      <c r="N312" s="65"/>
    </row>
    <row r="313" spans="6:14">
      <c r="F313" s="69"/>
      <c r="G313" s="69"/>
      <c r="H313" s="70"/>
      <c r="I313" s="70"/>
      <c r="J313" s="70"/>
      <c r="K313" s="70"/>
      <c r="L313" s="65"/>
      <c r="M313" s="65"/>
      <c r="N313" s="65"/>
    </row>
    <row r="314" spans="6:14">
      <c r="F314" s="69"/>
      <c r="G314" s="69"/>
      <c r="H314" s="70"/>
      <c r="I314" s="70"/>
      <c r="J314" s="70"/>
      <c r="K314" s="70"/>
      <c r="L314" s="65"/>
      <c r="M314" s="65"/>
      <c r="N314" s="65"/>
    </row>
    <row r="315" spans="6:14">
      <c r="F315" s="69"/>
      <c r="G315" s="69"/>
      <c r="H315" s="70"/>
      <c r="I315" s="70"/>
      <c r="J315" s="70"/>
      <c r="K315" s="70"/>
      <c r="L315" s="65"/>
      <c r="M315" s="65"/>
      <c r="N315" s="65"/>
    </row>
    <row r="316" spans="6:14">
      <c r="F316" s="69"/>
      <c r="G316" s="69"/>
      <c r="H316" s="70"/>
      <c r="I316" s="70"/>
      <c r="J316" s="70"/>
      <c r="K316" s="70"/>
      <c r="L316" s="65"/>
      <c r="M316" s="65"/>
      <c r="N316" s="65"/>
    </row>
    <row r="317" spans="6:14">
      <c r="F317" s="69"/>
      <c r="G317" s="69"/>
      <c r="H317" s="70"/>
      <c r="I317" s="70"/>
      <c r="J317" s="70"/>
      <c r="K317" s="70"/>
      <c r="L317" s="65"/>
      <c r="M317" s="65"/>
      <c r="N317" s="65"/>
    </row>
    <row r="318" spans="6:14">
      <c r="F318" s="69"/>
      <c r="G318" s="69"/>
      <c r="H318" s="70"/>
      <c r="I318" s="70"/>
      <c r="J318" s="70"/>
      <c r="K318" s="70"/>
      <c r="L318" s="65"/>
      <c r="M318" s="65"/>
      <c r="N318" s="65"/>
    </row>
    <row r="319" spans="6:14">
      <c r="F319" s="69"/>
      <c r="G319" s="69"/>
      <c r="H319" s="70"/>
      <c r="I319" s="70"/>
      <c r="J319" s="70"/>
      <c r="K319" s="70"/>
      <c r="L319" s="65"/>
      <c r="M319" s="65"/>
      <c r="N319" s="65"/>
    </row>
    <row r="320" spans="6:14">
      <c r="F320" s="69"/>
      <c r="G320" s="69"/>
      <c r="H320" s="70"/>
      <c r="I320" s="70"/>
      <c r="J320" s="70"/>
      <c r="K320" s="70"/>
      <c r="L320" s="65"/>
      <c r="M320" s="65"/>
      <c r="N320" s="65"/>
    </row>
    <row r="321" spans="6:14">
      <c r="F321" s="69"/>
      <c r="G321" s="69"/>
      <c r="H321" s="70"/>
      <c r="I321" s="70"/>
      <c r="J321" s="70"/>
      <c r="K321" s="70"/>
      <c r="L321" s="65"/>
      <c r="M321" s="65"/>
      <c r="N321" s="65"/>
    </row>
    <row r="322" spans="6:14">
      <c r="F322" s="69"/>
      <c r="G322" s="69"/>
      <c r="H322" s="70"/>
      <c r="I322" s="70"/>
      <c r="J322" s="70"/>
      <c r="K322" s="70"/>
      <c r="L322" s="65"/>
      <c r="M322" s="65"/>
      <c r="N322" s="65"/>
    </row>
    <row r="323" spans="6:14">
      <c r="F323" s="69"/>
      <c r="G323" s="69"/>
      <c r="H323" s="70"/>
      <c r="I323" s="70"/>
      <c r="J323" s="70"/>
      <c r="K323" s="70"/>
      <c r="L323" s="65"/>
      <c r="M323" s="65"/>
      <c r="N323" s="65"/>
    </row>
    <row r="324" spans="6:14">
      <c r="F324" s="69"/>
      <c r="G324" s="69"/>
      <c r="H324" s="70"/>
      <c r="I324" s="70"/>
      <c r="J324" s="70"/>
      <c r="K324" s="70"/>
      <c r="L324" s="65"/>
      <c r="M324" s="65"/>
      <c r="N324" s="65"/>
    </row>
    <row r="325" spans="6:14">
      <c r="F325" s="69"/>
      <c r="G325" s="69"/>
      <c r="H325" s="70"/>
      <c r="I325" s="70"/>
      <c r="J325" s="70"/>
      <c r="K325" s="70"/>
      <c r="L325" s="65"/>
      <c r="M325" s="65"/>
      <c r="N325" s="65"/>
    </row>
    <row r="326" spans="6:14">
      <c r="F326" s="69"/>
      <c r="G326" s="69"/>
      <c r="H326" s="70"/>
      <c r="I326" s="70"/>
      <c r="J326" s="70"/>
      <c r="K326" s="70"/>
      <c r="L326" s="65"/>
      <c r="M326" s="65"/>
      <c r="N326" s="65"/>
    </row>
    <row r="327" spans="6:14">
      <c r="F327" s="69"/>
      <c r="G327" s="69"/>
      <c r="H327" s="70"/>
      <c r="I327" s="70"/>
      <c r="J327" s="70"/>
      <c r="K327" s="70"/>
      <c r="L327" s="65"/>
      <c r="M327" s="65"/>
      <c r="N327" s="65"/>
    </row>
    <row r="328" spans="6:14">
      <c r="F328" s="69"/>
      <c r="G328" s="69"/>
      <c r="H328" s="70"/>
      <c r="I328" s="70"/>
      <c r="J328" s="70"/>
      <c r="K328" s="70"/>
      <c r="L328" s="65"/>
      <c r="M328" s="65"/>
      <c r="N328" s="65"/>
    </row>
    <row r="329" spans="6:14">
      <c r="F329" s="69"/>
      <c r="G329" s="69"/>
      <c r="H329" s="70"/>
      <c r="I329" s="70"/>
      <c r="J329" s="70"/>
      <c r="K329" s="70"/>
      <c r="L329" s="65"/>
      <c r="M329" s="65"/>
      <c r="N329" s="65"/>
    </row>
    <row r="330" spans="6:14">
      <c r="F330" s="69"/>
      <c r="G330" s="69"/>
      <c r="H330" s="70"/>
      <c r="I330" s="70"/>
      <c r="J330" s="70"/>
      <c r="K330" s="70"/>
      <c r="L330" s="65"/>
      <c r="M330" s="65"/>
      <c r="N330" s="65"/>
    </row>
    <row r="331" spans="6:14">
      <c r="F331" s="69"/>
      <c r="G331" s="69"/>
      <c r="H331" s="70"/>
      <c r="I331" s="70"/>
      <c r="J331" s="70"/>
      <c r="K331" s="70"/>
      <c r="L331" s="65"/>
      <c r="M331" s="65"/>
      <c r="N331" s="65"/>
    </row>
    <row r="332" spans="6:14">
      <c r="F332" s="69"/>
      <c r="G332" s="69"/>
      <c r="H332" s="70"/>
      <c r="I332" s="70"/>
      <c r="J332" s="70"/>
      <c r="K332" s="70"/>
      <c r="L332" s="65"/>
      <c r="M332" s="65"/>
      <c r="N332" s="65"/>
    </row>
    <row r="333" spans="6:14">
      <c r="F333" s="69"/>
      <c r="G333" s="69"/>
      <c r="H333" s="70"/>
      <c r="I333" s="70"/>
      <c r="J333" s="70"/>
      <c r="K333" s="70"/>
      <c r="L333" s="65"/>
      <c r="M333" s="65"/>
      <c r="N333" s="65"/>
    </row>
    <row r="334" spans="6:14">
      <c r="F334" s="69"/>
      <c r="G334" s="69"/>
      <c r="H334" s="70"/>
      <c r="I334" s="70"/>
      <c r="J334" s="70"/>
      <c r="K334" s="70"/>
      <c r="L334" s="65"/>
      <c r="M334" s="65"/>
      <c r="N334" s="65"/>
    </row>
    <row r="335" spans="6:14">
      <c r="F335" s="69"/>
      <c r="G335" s="69"/>
      <c r="H335" s="70"/>
      <c r="I335" s="70"/>
      <c r="J335" s="70"/>
      <c r="K335" s="70"/>
      <c r="L335" s="65"/>
      <c r="M335" s="65"/>
      <c r="N335" s="65"/>
    </row>
    <row r="336" spans="6:14">
      <c r="F336" s="69"/>
      <c r="G336" s="69"/>
      <c r="H336" s="70"/>
      <c r="I336" s="70"/>
      <c r="J336" s="70"/>
      <c r="K336" s="70"/>
      <c r="L336" s="65"/>
      <c r="M336" s="65"/>
      <c r="N336" s="65"/>
    </row>
    <row r="337" spans="6:14">
      <c r="F337" s="69"/>
      <c r="G337" s="69"/>
      <c r="H337" s="70"/>
      <c r="I337" s="70"/>
      <c r="J337" s="70"/>
      <c r="K337" s="70"/>
      <c r="L337" s="65"/>
      <c r="M337" s="65"/>
      <c r="N337" s="65"/>
    </row>
    <row r="338" spans="6:14">
      <c r="F338" s="69"/>
      <c r="G338" s="69"/>
      <c r="H338" s="70"/>
      <c r="I338" s="70"/>
      <c r="J338" s="70"/>
      <c r="K338" s="70"/>
      <c r="L338" s="65"/>
      <c r="M338" s="65"/>
      <c r="N338" s="65"/>
    </row>
    <row r="339" spans="6:14">
      <c r="F339" s="69"/>
      <c r="G339" s="69"/>
      <c r="H339" s="70"/>
      <c r="I339" s="70"/>
      <c r="J339" s="70"/>
      <c r="K339" s="70"/>
      <c r="L339" s="65"/>
      <c r="M339" s="65"/>
      <c r="N339" s="65"/>
    </row>
    <row r="340" spans="6:14">
      <c r="F340" s="69"/>
      <c r="G340" s="69"/>
      <c r="H340" s="70"/>
      <c r="I340" s="70"/>
      <c r="J340" s="70"/>
      <c r="K340" s="70"/>
      <c r="L340" s="65"/>
      <c r="M340" s="65"/>
      <c r="N340" s="65"/>
    </row>
    <row r="341" spans="6:14">
      <c r="F341" s="69"/>
      <c r="G341" s="69"/>
      <c r="H341" s="70"/>
      <c r="I341" s="70"/>
      <c r="J341" s="70"/>
      <c r="K341" s="70"/>
      <c r="L341" s="65"/>
      <c r="M341" s="65"/>
      <c r="N341" s="65"/>
    </row>
    <row r="342" spans="6:14">
      <c r="F342" s="67"/>
      <c r="G342" s="67"/>
      <c r="H342" s="68"/>
      <c r="I342" s="68"/>
      <c r="J342" s="68"/>
      <c r="K342" s="68"/>
    </row>
    <row r="343" spans="6:14">
      <c r="F343" s="67"/>
      <c r="G343" s="67"/>
      <c r="H343" s="68"/>
      <c r="I343" s="68"/>
      <c r="J343" s="68"/>
      <c r="K343" s="68"/>
    </row>
    <row r="344" spans="6:14">
      <c r="F344" s="67"/>
      <c r="G344" s="67"/>
      <c r="H344" s="68"/>
      <c r="I344" s="68"/>
      <c r="J344" s="68"/>
      <c r="K344" s="68"/>
    </row>
    <row r="345" spans="6:14">
      <c r="F345" s="67"/>
      <c r="G345" s="67"/>
      <c r="H345" s="68"/>
      <c r="I345" s="68"/>
      <c r="J345" s="68"/>
      <c r="K345" s="68"/>
    </row>
    <row r="346" spans="6:14">
      <c r="F346" s="67"/>
      <c r="G346" s="67"/>
      <c r="H346" s="68"/>
      <c r="I346" s="68"/>
      <c r="J346" s="68"/>
      <c r="K346" s="68"/>
    </row>
    <row r="347" spans="6:14">
      <c r="F347" s="67"/>
      <c r="G347" s="67"/>
      <c r="H347" s="68"/>
      <c r="I347" s="68"/>
      <c r="J347" s="68"/>
      <c r="K347" s="68"/>
    </row>
    <row r="348" spans="6:14">
      <c r="F348" s="67"/>
      <c r="G348" s="67"/>
      <c r="H348" s="68"/>
      <c r="I348" s="68"/>
      <c r="J348" s="68"/>
      <c r="K348" s="68"/>
    </row>
    <row r="349" spans="6:14">
      <c r="F349" s="67"/>
      <c r="G349" s="67"/>
      <c r="H349" s="68"/>
      <c r="I349" s="68"/>
      <c r="J349" s="68"/>
      <c r="K349" s="68"/>
    </row>
    <row r="350" spans="6:14">
      <c r="F350" s="67"/>
      <c r="G350" s="67"/>
      <c r="H350" s="68"/>
      <c r="I350" s="68"/>
      <c r="J350" s="68"/>
      <c r="K350" s="68"/>
    </row>
    <row r="351" spans="6:14">
      <c r="F351" s="67"/>
      <c r="G351" s="67"/>
      <c r="H351" s="68"/>
      <c r="I351" s="68"/>
      <c r="J351" s="68"/>
      <c r="K351" s="68"/>
    </row>
    <row r="352" spans="6:14">
      <c r="F352" s="67"/>
      <c r="G352" s="67"/>
      <c r="H352" s="68"/>
      <c r="I352" s="68"/>
      <c r="J352" s="68"/>
      <c r="K352" s="68"/>
    </row>
    <row r="353" spans="6:11">
      <c r="F353" s="67"/>
      <c r="G353" s="67"/>
      <c r="H353" s="68"/>
      <c r="I353" s="68"/>
      <c r="J353" s="68"/>
      <c r="K353" s="68"/>
    </row>
    <row r="354" spans="6:11">
      <c r="F354" s="67"/>
      <c r="G354" s="67"/>
      <c r="H354" s="68"/>
      <c r="I354" s="68"/>
      <c r="J354" s="68"/>
      <c r="K354" s="68"/>
    </row>
    <row r="355" spans="6:11">
      <c r="F355" s="67"/>
      <c r="G355" s="67"/>
      <c r="H355" s="68"/>
      <c r="I355" s="68"/>
      <c r="J355" s="68"/>
      <c r="K355" s="68"/>
    </row>
    <row r="356" spans="6:11">
      <c r="F356" s="67"/>
      <c r="G356" s="67"/>
      <c r="H356" s="68"/>
      <c r="I356" s="68"/>
      <c r="J356" s="68"/>
      <c r="K356" s="68"/>
    </row>
    <row r="357" spans="6:11">
      <c r="F357" s="67"/>
      <c r="G357" s="67"/>
      <c r="H357" s="68"/>
      <c r="I357" s="68"/>
      <c r="J357" s="68"/>
      <c r="K357" s="68"/>
    </row>
    <row r="358" spans="6:11">
      <c r="F358" s="67"/>
      <c r="G358" s="67"/>
      <c r="H358" s="68"/>
      <c r="I358" s="68"/>
      <c r="J358" s="68"/>
      <c r="K358" s="68"/>
    </row>
    <row r="359" spans="6:11">
      <c r="F359" s="67"/>
      <c r="G359" s="67"/>
      <c r="H359" s="68"/>
      <c r="I359" s="68"/>
      <c r="J359" s="68"/>
      <c r="K359" s="68"/>
    </row>
    <row r="360" spans="6:11">
      <c r="F360" s="67"/>
      <c r="G360" s="67"/>
      <c r="H360" s="68"/>
      <c r="I360" s="68"/>
      <c r="J360" s="68"/>
      <c r="K360" s="68"/>
    </row>
    <row r="361" spans="6:11">
      <c r="F361" s="67"/>
      <c r="G361" s="67"/>
      <c r="H361" s="68"/>
      <c r="I361" s="68"/>
      <c r="J361" s="68"/>
      <c r="K361" s="68"/>
    </row>
    <row r="362" spans="6:11">
      <c r="F362" s="67"/>
      <c r="G362" s="67"/>
      <c r="H362" s="68"/>
      <c r="I362" s="68"/>
      <c r="J362" s="68"/>
      <c r="K362" s="68"/>
    </row>
    <row r="363" spans="6:11">
      <c r="F363" s="67"/>
      <c r="G363" s="67"/>
      <c r="H363" s="68"/>
      <c r="I363" s="68"/>
      <c r="J363" s="68"/>
      <c r="K363" s="68"/>
    </row>
    <row r="364" spans="6:11">
      <c r="F364" s="67"/>
      <c r="G364" s="67"/>
      <c r="H364" s="68"/>
      <c r="I364" s="68"/>
      <c r="J364" s="68"/>
      <c r="K364" s="68"/>
    </row>
    <row r="365" spans="6:11">
      <c r="F365" s="67"/>
      <c r="G365" s="67"/>
      <c r="H365" s="68"/>
      <c r="I365" s="68"/>
      <c r="J365" s="68"/>
      <c r="K365" s="68"/>
    </row>
    <row r="366" spans="6:11">
      <c r="F366" s="67"/>
      <c r="G366" s="67"/>
      <c r="H366" s="68"/>
      <c r="I366" s="68"/>
      <c r="J366" s="68"/>
      <c r="K366" s="68"/>
    </row>
    <row r="367" spans="6:11">
      <c r="F367" s="67"/>
      <c r="G367" s="67"/>
      <c r="H367" s="68"/>
      <c r="I367" s="68"/>
      <c r="J367" s="68"/>
      <c r="K367" s="68"/>
    </row>
    <row r="368" spans="6:11">
      <c r="F368" s="67"/>
      <c r="G368" s="67"/>
      <c r="H368" s="68"/>
      <c r="I368" s="68"/>
      <c r="J368" s="68"/>
      <c r="K368" s="68"/>
    </row>
    <row r="369" spans="6:11">
      <c r="F369" s="67"/>
      <c r="G369" s="67"/>
      <c r="H369" s="68"/>
      <c r="I369" s="68"/>
      <c r="J369" s="68"/>
      <c r="K369" s="68"/>
    </row>
    <row r="370" spans="6:11">
      <c r="F370" s="67"/>
      <c r="G370" s="67"/>
      <c r="H370" s="68"/>
      <c r="I370" s="68"/>
      <c r="J370" s="68"/>
      <c r="K370" s="68"/>
    </row>
    <row r="371" spans="6:11">
      <c r="F371" s="67"/>
      <c r="G371" s="67"/>
      <c r="H371" s="68"/>
      <c r="I371" s="68"/>
      <c r="J371" s="68"/>
      <c r="K371" s="68"/>
    </row>
    <row r="372" spans="6:11">
      <c r="F372" s="67"/>
      <c r="G372" s="67"/>
      <c r="H372" s="68"/>
      <c r="I372" s="68"/>
      <c r="J372" s="68"/>
      <c r="K372" s="68"/>
    </row>
    <row r="373" spans="6:11">
      <c r="F373" s="67"/>
      <c r="G373" s="67"/>
      <c r="H373" s="68"/>
      <c r="I373" s="68"/>
      <c r="J373" s="68"/>
      <c r="K373" s="68"/>
    </row>
    <row r="374" spans="6:11">
      <c r="F374" s="67"/>
      <c r="G374" s="67"/>
      <c r="H374" s="68"/>
      <c r="I374" s="68"/>
      <c r="J374" s="68"/>
      <c r="K374" s="68"/>
    </row>
    <row r="375" spans="6:11">
      <c r="F375" s="67"/>
      <c r="G375" s="67"/>
      <c r="H375" s="68"/>
      <c r="I375" s="68"/>
      <c r="J375" s="68"/>
      <c r="K375" s="68"/>
    </row>
    <row r="376" spans="6:11">
      <c r="F376" s="67"/>
      <c r="G376" s="67"/>
      <c r="H376" s="68"/>
      <c r="I376" s="68"/>
      <c r="J376" s="68"/>
      <c r="K376" s="68"/>
    </row>
    <row r="1048576" spans="3:5">
      <c r="C1048576" s="64"/>
      <c r="E1048576" s="65"/>
    </row>
  </sheetData>
  <mergeCells count="1">
    <mergeCell ref="A1:J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view="pageBreakPreview" topLeftCell="B1" zoomScaleSheetLayoutView="100" workbookViewId="0">
      <pane ySplit="2" topLeftCell="A3" activePane="bottomLeft" state="frozenSplit"/>
      <selection activeCell="L13" sqref="L13"/>
      <selection pane="bottomLeft" activeCell="G11" sqref="G11"/>
    </sheetView>
  </sheetViews>
  <sheetFormatPr defaultRowHeight="15"/>
  <cols>
    <col min="1" max="1" width="15.85546875" customWidth="1"/>
    <col min="2" max="2" width="14.7109375" customWidth="1"/>
    <col min="3" max="3" width="11.5703125" customWidth="1"/>
    <col min="4" max="4" width="67.42578125" customWidth="1"/>
    <col min="5" max="5" width="14.85546875" customWidth="1"/>
    <col min="6" max="9" width="20.7109375" customWidth="1"/>
    <col min="11" max="11" width="17.7109375" customWidth="1"/>
  </cols>
  <sheetData>
    <row r="1" spans="1:9" ht="39.950000000000003" customHeight="1">
      <c r="A1" s="472" t="s">
        <v>168</v>
      </c>
      <c r="B1" s="472"/>
      <c r="C1" s="472"/>
      <c r="D1" s="472"/>
      <c r="E1" s="472"/>
      <c r="F1" s="472"/>
      <c r="G1" s="472"/>
      <c r="H1" s="472"/>
      <c r="I1" s="472"/>
    </row>
    <row r="3" spans="1:9" ht="30" customHeight="1">
      <c r="A3" s="311" t="s">
        <v>169</v>
      </c>
      <c r="B3" s="311" t="s">
        <v>170</v>
      </c>
      <c r="C3" s="311" t="s">
        <v>171</v>
      </c>
      <c r="D3" s="312" t="s">
        <v>7</v>
      </c>
      <c r="E3" s="311" t="s">
        <v>172</v>
      </c>
      <c r="F3" s="313" t="s">
        <v>173</v>
      </c>
      <c r="G3" s="313" t="s">
        <v>174</v>
      </c>
      <c r="H3" s="313" t="s">
        <v>175</v>
      </c>
      <c r="I3" s="313" t="s">
        <v>176</v>
      </c>
    </row>
    <row r="4" spans="1:9">
      <c r="A4" s="314"/>
      <c r="B4" s="314"/>
      <c r="C4" s="314"/>
      <c r="D4" s="314"/>
      <c r="E4" s="314"/>
      <c r="F4" s="314"/>
      <c r="G4" s="314"/>
      <c r="H4" s="314"/>
      <c r="I4" s="314"/>
    </row>
    <row r="5" spans="1:9" ht="36" customHeight="1">
      <c r="A5" s="315"/>
      <c r="B5" s="315"/>
      <c r="C5" s="316" t="s">
        <v>177</v>
      </c>
      <c r="D5" s="317" t="s">
        <v>193</v>
      </c>
      <c r="E5" s="316" t="s">
        <v>178</v>
      </c>
      <c r="F5" s="318" t="s">
        <v>179</v>
      </c>
      <c r="G5" s="319"/>
      <c r="H5" s="319"/>
      <c r="I5" s="320">
        <f>SUM(H6:H10)</f>
        <v>11.280000000000001</v>
      </c>
    </row>
    <row r="6" spans="1:9" ht="50.1" customHeight="1">
      <c r="A6" s="324" t="s">
        <v>180</v>
      </c>
      <c r="B6" s="324" t="s">
        <v>188</v>
      </c>
      <c r="C6" s="324">
        <v>4517</v>
      </c>
      <c r="D6" s="325" t="s">
        <v>189</v>
      </c>
      <c r="E6" s="324" t="s">
        <v>187</v>
      </c>
      <c r="F6" s="326">
        <v>0.2</v>
      </c>
      <c r="G6" s="327">
        <v>1.1599999999999999</v>
      </c>
      <c r="H6" s="328">
        <f t="shared" ref="H6:H10" si="0">TRUNC(F6*G6,2)</f>
        <v>0.23</v>
      </c>
      <c r="I6" s="321"/>
    </row>
    <row r="7" spans="1:9" ht="50.1" customHeight="1">
      <c r="A7" s="324" t="s">
        <v>180</v>
      </c>
      <c r="B7" s="324" t="s">
        <v>188</v>
      </c>
      <c r="C7" s="324">
        <v>6189</v>
      </c>
      <c r="D7" s="325" t="s">
        <v>190</v>
      </c>
      <c r="E7" s="324" t="s">
        <v>187</v>
      </c>
      <c r="F7" s="326">
        <v>0.125</v>
      </c>
      <c r="G7" s="327">
        <v>6.33</v>
      </c>
      <c r="H7" s="328">
        <f t="shared" si="0"/>
        <v>0.79</v>
      </c>
      <c r="I7" s="321"/>
    </row>
    <row r="8" spans="1:9" ht="50.1" customHeight="1">
      <c r="A8" s="324" t="s">
        <v>180</v>
      </c>
      <c r="B8" s="324" t="s">
        <v>188</v>
      </c>
      <c r="C8" s="324">
        <v>34492</v>
      </c>
      <c r="D8" s="325" t="s">
        <v>191</v>
      </c>
      <c r="E8" s="324" t="s">
        <v>186</v>
      </c>
      <c r="F8" s="326">
        <f>0.3*0.05</f>
        <v>1.4999999999999999E-2</v>
      </c>
      <c r="G8" s="327">
        <v>292.27999999999997</v>
      </c>
      <c r="H8" s="328">
        <f t="shared" si="0"/>
        <v>4.38</v>
      </c>
      <c r="I8" s="321"/>
    </row>
    <row r="9" spans="1:9" ht="50.1" customHeight="1">
      <c r="A9" s="324" t="s">
        <v>181</v>
      </c>
      <c r="B9" s="324" t="s">
        <v>188</v>
      </c>
      <c r="C9" s="324">
        <v>88309</v>
      </c>
      <c r="D9" s="325" t="s">
        <v>185</v>
      </c>
      <c r="E9" s="324" t="s">
        <v>182</v>
      </c>
      <c r="F9" s="326">
        <v>0.16600000000000001</v>
      </c>
      <c r="G9" s="327">
        <v>19.64</v>
      </c>
      <c r="H9" s="328">
        <f t="shared" si="0"/>
        <v>3.26</v>
      </c>
      <c r="I9" s="321"/>
    </row>
    <row r="10" spans="1:9" ht="50.1" customHeight="1">
      <c r="A10" s="329" t="s">
        <v>181</v>
      </c>
      <c r="B10" s="329" t="s">
        <v>188</v>
      </c>
      <c r="C10" s="329" t="s">
        <v>183</v>
      </c>
      <c r="D10" s="330" t="s">
        <v>184</v>
      </c>
      <c r="E10" s="329" t="s">
        <v>182</v>
      </c>
      <c r="F10" s="331">
        <v>0.16600000000000001</v>
      </c>
      <c r="G10" s="332">
        <v>15.81</v>
      </c>
      <c r="H10" s="333">
        <f t="shared" si="0"/>
        <v>2.62</v>
      </c>
      <c r="I10" s="322"/>
    </row>
    <row r="11" spans="1:9">
      <c r="A11" s="323" t="s">
        <v>192</v>
      </c>
      <c r="B11" s="314"/>
      <c r="C11" s="314"/>
      <c r="D11" s="314"/>
      <c r="E11" s="314"/>
      <c r="F11" s="314"/>
      <c r="G11" s="314"/>
      <c r="H11" s="314"/>
      <c r="I11" s="314"/>
    </row>
    <row r="12" spans="1:9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9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9">
      <c r="A14" s="314"/>
      <c r="B14" s="314"/>
      <c r="C14" s="314"/>
      <c r="D14" s="314"/>
      <c r="E14" s="314"/>
      <c r="F14" s="314"/>
      <c r="G14" s="314"/>
      <c r="H14" s="314"/>
      <c r="I14" s="314"/>
    </row>
    <row r="17" spans="4:9">
      <c r="G17" s="473">
        <v>43017</v>
      </c>
      <c r="H17" s="473"/>
      <c r="I17" s="473"/>
    </row>
    <row r="18" spans="4:9">
      <c r="D18" s="59" t="s">
        <v>295</v>
      </c>
    </row>
    <row r="19" spans="4:9">
      <c r="D19" s="59" t="s">
        <v>296</v>
      </c>
    </row>
    <row r="20" spans="4:9">
      <c r="D20" s="59" t="str">
        <f>'[20]ORÇAMENTO '!D33</f>
        <v>Prefeitura Municipal de Primavera do Leste</v>
      </c>
    </row>
    <row r="21" spans="4:9">
      <c r="D21" s="59"/>
    </row>
  </sheetData>
  <mergeCells count="2">
    <mergeCell ref="A1:I1"/>
    <mergeCell ref="G17:I17"/>
  </mergeCells>
  <conditionalFormatting sqref="A5:F10">
    <cfRule type="expression" dxfId="1" priority="39" stopIfTrue="1">
      <formula>AND($A5&lt;&gt;"COMPOSICAO",$A5&lt;&gt;"INSUMO",$A5&lt;&gt;"")</formula>
    </cfRule>
    <cfRule type="expression" dxfId="0" priority="40" stopIfTrue="1">
      <formula>AND(OR($A5="COMPOSICAO",$A5="INSUMO",$A5&lt;&gt;""),$A5&lt;&gt;"")</formula>
    </cfRule>
  </conditionalFormatting>
  <pageMargins left="0.77" right="0.8" top="0.97" bottom="0.78740157480314965" header="0.4" footer="0.4"/>
  <pageSetup paperSize="9" scale="6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ORÇAMENTO (ESTIMADO) </vt:lpstr>
      <vt:lpstr>ORÇAMENTO  (PROJETO)</vt:lpstr>
      <vt:lpstr>CRONOGRAMA</vt:lpstr>
      <vt:lpstr>RESUMO </vt:lpstr>
      <vt:lpstr>TRANSPORTE MATERIAL BETUMINOSO</vt:lpstr>
      <vt:lpstr>QUANTITATIVOS</vt:lpstr>
      <vt:lpstr>Nota Serviço</vt:lpstr>
      <vt:lpstr>Volume</vt:lpstr>
      <vt:lpstr>COMPOSIÇÕES</vt:lpstr>
      <vt:lpstr>ESCAVAÇÃO</vt:lpstr>
      <vt:lpstr>BDI</vt:lpstr>
      <vt:lpstr>COMPOSIÇÕES!Area_de_impressao</vt:lpstr>
      <vt:lpstr>CRONOGRAMA!Area_de_impressao</vt:lpstr>
      <vt:lpstr>'ORÇAMENTO (ESTIMADO) '!Area_de_impressao</vt:lpstr>
      <vt:lpstr>'RESUMO '!Area_de_impressao</vt:lpstr>
      <vt:lpstr>'TRANSPORTE MATERIAL BETUMINOSO'!Area_de_impressao</vt:lpstr>
      <vt:lpstr>COMPOSIÇÕES!Titulos_de_impressao</vt:lpstr>
      <vt:lpstr>'Nota Serviço'!Titulos_de_impressao</vt:lpstr>
      <vt:lpstr>'ORÇAMENTO  (PROJETO)'!Titulos_de_impressao</vt:lpstr>
      <vt:lpstr>'ORÇAMENTO (ESTIMADO) '!Titulos_de_impressao</vt:lpstr>
      <vt:lpstr>QUANTITATIVOS!Titulos_de_impressao</vt:lpstr>
      <vt:lpstr>Volume!Titulos_de_impressao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Mirna</cp:lastModifiedBy>
  <cp:lastPrinted>2018-10-01T13:12:06Z</cp:lastPrinted>
  <dcterms:created xsi:type="dcterms:W3CDTF">2013-05-14T17:21:11Z</dcterms:created>
  <dcterms:modified xsi:type="dcterms:W3CDTF">2018-10-01T19:42:23Z</dcterms:modified>
</cp:coreProperties>
</file>